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R01 - Infrastruktura" sheetId="2" r:id="rId2"/>
    <sheet name="R02 - Stavební část" sheetId="3" r:id="rId3"/>
    <sheet name="R03 - VRN" sheetId="4" r:id="rId4"/>
    <sheet name="R04 - ON" sheetId="5" r:id="rId5"/>
    <sheet name="R01 - Infrastruktura_01" sheetId="6" r:id="rId6"/>
    <sheet name="R02 - Stavební část_01" sheetId="7" r:id="rId7"/>
    <sheet name="R03 - VRN_01" sheetId="8" r:id="rId8"/>
    <sheet name="R04 - ON_01" sheetId="9" r:id="rId9"/>
  </sheets>
  <definedNames>
    <definedName name="_xlnm.Print_Area" localSheetId="0">'Rekapitulace zakázky'!$D$4:$AO$76,'Rekapitulace zakázky'!$C$82:$AQ$105</definedName>
    <definedName name="_xlnm.Print_Titles" localSheetId="0">'Rekapitulace zakázky'!$92:$92</definedName>
    <definedName name="_xlnm._FilterDatabase" localSheetId="1" hidden="1">'R01 - Infrastruktura'!$C$125:$K$866</definedName>
    <definedName name="_xlnm.Print_Area" localSheetId="1">'R01 - Infrastruktura'!$C$4:$J$76,'R01 - Infrastruktura'!$C$82:$J$105,'R01 - Infrastruktura'!$C$111:$K$866</definedName>
    <definedName name="_xlnm.Print_Titles" localSheetId="1">'R01 - Infrastruktura'!$125:$125</definedName>
    <definedName name="_xlnm._FilterDatabase" localSheetId="2" hidden="1">'R02 - Stavební část'!$C$122:$K$142</definedName>
    <definedName name="_xlnm.Print_Area" localSheetId="2">'R02 - Stavební část'!$C$4:$J$76,'R02 - Stavební část'!$C$82:$J$102,'R02 - Stavební část'!$C$108:$K$142</definedName>
    <definedName name="_xlnm.Print_Titles" localSheetId="2">'R02 - Stavební část'!$122:$122</definedName>
    <definedName name="_xlnm._FilterDatabase" localSheetId="3" hidden="1">'R03 - VRN'!$C$120:$K$131</definedName>
    <definedName name="_xlnm.Print_Area" localSheetId="3">'R03 - VRN'!$C$4:$J$76,'R03 - VRN'!$C$82:$J$100,'R03 - VRN'!$C$106:$K$131</definedName>
    <definedName name="_xlnm.Print_Titles" localSheetId="3">'R03 - VRN'!$120:$120</definedName>
    <definedName name="_xlnm._FilterDatabase" localSheetId="4" hidden="1">'R04 - ON'!$C$120:$K$125</definedName>
    <definedName name="_xlnm.Print_Area" localSheetId="4">'R04 - ON'!$C$4:$J$76,'R04 - ON'!$C$82:$J$100,'R04 - ON'!$C$106:$K$125</definedName>
    <definedName name="_xlnm.Print_Titles" localSheetId="4">'R04 - ON'!$120:$120</definedName>
    <definedName name="_xlnm._FilterDatabase" localSheetId="5" hidden="1">'R01 - Infrastruktura_01'!$C$121:$K$285</definedName>
    <definedName name="_xlnm.Print_Area" localSheetId="5">'R01 - Infrastruktura_01'!$C$4:$J$76,'R01 - Infrastruktura_01'!$C$82:$J$101,'R01 - Infrastruktura_01'!$C$107:$K$285</definedName>
    <definedName name="_xlnm.Print_Titles" localSheetId="5">'R01 - Infrastruktura_01'!$121:$121</definedName>
    <definedName name="_xlnm._FilterDatabase" localSheetId="6" hidden="1">'R02 - Stavební část_01'!$C$129:$K$192</definedName>
    <definedName name="_xlnm.Print_Area" localSheetId="6">'R02 - Stavební část_01'!$C$4:$J$76,'R02 - Stavební část_01'!$C$82:$J$109,'R02 - Stavební část_01'!$C$115:$K$192</definedName>
    <definedName name="_xlnm.Print_Titles" localSheetId="6">'R02 - Stavební část_01'!$129:$129</definedName>
    <definedName name="_xlnm._FilterDatabase" localSheetId="7" hidden="1">'R03 - VRN_01'!$C$121:$K$151</definedName>
    <definedName name="_xlnm.Print_Area" localSheetId="7">'R03 - VRN_01'!$C$4:$J$76,'R03 - VRN_01'!$C$82:$J$101,'R03 - VRN_01'!$C$107:$K$151</definedName>
    <definedName name="_xlnm.Print_Titles" localSheetId="7">'R03 - VRN_01'!$121:$121</definedName>
    <definedName name="_xlnm._FilterDatabase" localSheetId="8" hidden="1">'R04 - ON_01'!$C$120:$K$137</definedName>
    <definedName name="_xlnm.Print_Area" localSheetId="8">'R04 - ON_01'!$C$4:$J$76,'R04 - ON_01'!$C$82:$J$100,'R04 - ON_01'!$C$106:$K$137</definedName>
    <definedName name="_xlnm.Print_Titles" localSheetId="8">'R04 - ON_01'!$120:$120</definedName>
  </definedNames>
  <calcPr/>
</workbook>
</file>

<file path=xl/calcChain.xml><?xml version="1.0" encoding="utf-8"?>
<calcChain xmlns="http://schemas.openxmlformats.org/spreadsheetml/2006/main">
  <c i="9" r="J39"/>
  <c r="J38"/>
  <c i="1" r="AY104"/>
  <c i="9" r="J37"/>
  <c i="1" r="AX104"/>
  <c i="9"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F39"/>
  <c i="1" r="BD104"/>
  <c i="9" r="BH123"/>
  <c r="F38"/>
  <c i="1" r="BC104"/>
  <c i="9" r="BG123"/>
  <c r="F37"/>
  <c i="1" r="BB104"/>
  <c i="9" r="BF123"/>
  <c r="J36"/>
  <c i="1" r="AW104"/>
  <c i="9" r="F36"/>
  <c i="1" r="BA104"/>
  <c i="9" r="T123"/>
  <c r="T122"/>
  <c r="T121"/>
  <c r="R123"/>
  <c r="R122"/>
  <c r="R121"/>
  <c r="P123"/>
  <c r="P122"/>
  <c r="P121"/>
  <c i="1" r="AU104"/>
  <c i="9" r="BK123"/>
  <c r="BK122"/>
  <c r="J122"/>
  <c r="BK121"/>
  <c r="J121"/>
  <c r="J98"/>
  <c r="J32"/>
  <c i="1" r="AG104"/>
  <c i="9" r="J123"/>
  <c r="BE123"/>
  <c r="J35"/>
  <c i="1" r="AV104"/>
  <c i="9" r="F35"/>
  <c i="1" r="AZ104"/>
  <c i="9" r="J99"/>
  <c r="J118"/>
  <c r="J117"/>
  <c r="F117"/>
  <c r="F115"/>
  <c r="E113"/>
  <c r="J94"/>
  <c r="J93"/>
  <c r="F93"/>
  <c r="F91"/>
  <c r="E89"/>
  <c r="J41"/>
  <c r="J20"/>
  <c r="E20"/>
  <c r="F118"/>
  <c r="F94"/>
  <c r="J19"/>
  <c r="J14"/>
  <c r="J115"/>
  <c r="J91"/>
  <c r="E7"/>
  <c r="E109"/>
  <c r="E85"/>
  <c i="8" r="J39"/>
  <c r="J38"/>
  <c i="1" r="AY103"/>
  <c i="8" r="J37"/>
  <c i="1" r="AX103"/>
  <c i="8"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T136"/>
  <c r="R137"/>
  <c r="R136"/>
  <c r="P137"/>
  <c r="P136"/>
  <c r="BK137"/>
  <c r="BK136"/>
  <c r="J136"/>
  <c r="J137"/>
  <c r="BE137"/>
  <c r="J100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F39"/>
  <c i="1" r="BD103"/>
  <c i="8" r="BH124"/>
  <c r="F38"/>
  <c i="1" r="BC103"/>
  <c i="8" r="BG124"/>
  <c r="F37"/>
  <c i="1" r="BB103"/>
  <c i="8" r="BF124"/>
  <c r="J36"/>
  <c i="1" r="AW103"/>
  <c i="8" r="F36"/>
  <c i="1" r="BA103"/>
  <c i="8" r="T124"/>
  <c r="T123"/>
  <c r="T122"/>
  <c r="R124"/>
  <c r="R123"/>
  <c r="R122"/>
  <c r="P124"/>
  <c r="P123"/>
  <c r="P122"/>
  <c i="1" r="AU103"/>
  <c i="8" r="BK124"/>
  <c r="BK123"/>
  <c r="J123"/>
  <c r="BK122"/>
  <c r="J122"/>
  <c r="J98"/>
  <c r="J32"/>
  <c i="1" r="AG103"/>
  <c i="8" r="J124"/>
  <c r="BE124"/>
  <c r="J35"/>
  <c i="1" r="AV103"/>
  <c i="8" r="F35"/>
  <c i="1" r="AZ103"/>
  <c i="8" r="J99"/>
  <c r="J119"/>
  <c r="J118"/>
  <c r="F118"/>
  <c r="F116"/>
  <c r="E114"/>
  <c r="J94"/>
  <c r="J93"/>
  <c r="F93"/>
  <c r="F91"/>
  <c r="E89"/>
  <c r="J41"/>
  <c r="J20"/>
  <c r="E20"/>
  <c r="F119"/>
  <c r="F94"/>
  <c r="J19"/>
  <c r="J14"/>
  <c r="J116"/>
  <c r="J91"/>
  <c r="E7"/>
  <c r="E110"/>
  <c r="E85"/>
  <c i="7" r="J39"/>
  <c r="J38"/>
  <c i="1" r="AY102"/>
  <c i="7" r="J37"/>
  <c i="1" r="AX102"/>
  <c i="7" r="BI191"/>
  <c r="BH191"/>
  <c r="BG191"/>
  <c r="BF191"/>
  <c r="T191"/>
  <c r="T190"/>
  <c r="R191"/>
  <c r="R190"/>
  <c r="P191"/>
  <c r="P190"/>
  <c r="BK191"/>
  <c r="BK190"/>
  <c r="J190"/>
  <c r="J191"/>
  <c r="BE191"/>
  <c r="J108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T183"/>
  <c r="R184"/>
  <c r="R183"/>
  <c r="P184"/>
  <c r="P183"/>
  <c r="BK184"/>
  <c r="BK183"/>
  <c r="J183"/>
  <c r="J184"/>
  <c r="BE184"/>
  <c r="J107"/>
  <c r="BI181"/>
  <c r="BH181"/>
  <c r="BG181"/>
  <c r="BF181"/>
  <c r="T181"/>
  <c r="R181"/>
  <c r="P181"/>
  <c r="BK181"/>
  <c r="J181"/>
  <c r="BE181"/>
  <c r="BI179"/>
  <c r="BH179"/>
  <c r="BG179"/>
  <c r="BF179"/>
  <c r="T179"/>
  <c r="T178"/>
  <c r="R179"/>
  <c r="R178"/>
  <c r="P179"/>
  <c r="P178"/>
  <c r="BK179"/>
  <c r="BK178"/>
  <c r="J178"/>
  <c r="J179"/>
  <c r="BE179"/>
  <c r="J106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T166"/>
  <c r="T165"/>
  <c r="R167"/>
  <c r="R166"/>
  <c r="R165"/>
  <c r="P167"/>
  <c r="P166"/>
  <c r="P165"/>
  <c r="BK167"/>
  <c r="BK166"/>
  <c r="J166"/>
  <c r="BK165"/>
  <c r="J165"/>
  <c r="J167"/>
  <c r="BE167"/>
  <c r="J105"/>
  <c r="J104"/>
  <c r="BI162"/>
  <c r="BH162"/>
  <c r="BG162"/>
  <c r="BF162"/>
  <c r="T162"/>
  <c r="T161"/>
  <c r="R162"/>
  <c r="R161"/>
  <c r="P162"/>
  <c r="P161"/>
  <c r="BK162"/>
  <c r="BK161"/>
  <c r="J161"/>
  <c r="J162"/>
  <c r="BE162"/>
  <c r="J103"/>
  <c r="BI159"/>
  <c r="BH159"/>
  <c r="BG159"/>
  <c r="BF159"/>
  <c r="T159"/>
  <c r="R159"/>
  <c r="P159"/>
  <c r="BK159"/>
  <c r="J159"/>
  <c r="BE159"/>
  <c r="BI156"/>
  <c r="BH156"/>
  <c r="BG156"/>
  <c r="BF156"/>
  <c r="T156"/>
  <c r="T155"/>
  <c r="R156"/>
  <c r="R155"/>
  <c r="P156"/>
  <c r="P155"/>
  <c r="BK156"/>
  <c r="BK155"/>
  <c r="J155"/>
  <c r="J156"/>
  <c r="BE156"/>
  <c r="J102"/>
  <c r="BI153"/>
  <c r="BH153"/>
  <c r="BG153"/>
  <c r="BF153"/>
  <c r="T153"/>
  <c r="T152"/>
  <c r="R153"/>
  <c r="R152"/>
  <c r="P153"/>
  <c r="P152"/>
  <c r="BK153"/>
  <c r="BK152"/>
  <c r="J152"/>
  <c r="J153"/>
  <c r="BE153"/>
  <c r="J10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F39"/>
  <c i="1" r="BD102"/>
  <c i="7" r="BH133"/>
  <c r="F38"/>
  <c i="1" r="BC102"/>
  <c i="7" r="BG133"/>
  <c r="F37"/>
  <c i="1" r="BB102"/>
  <c i="7" r="BF133"/>
  <c r="J36"/>
  <c i="1" r="AW102"/>
  <c i="7" r="F36"/>
  <c i="1" r="BA102"/>
  <c i="7" r="T133"/>
  <c r="T132"/>
  <c r="T131"/>
  <c r="T130"/>
  <c r="R133"/>
  <c r="R132"/>
  <c r="R131"/>
  <c r="R130"/>
  <c r="P133"/>
  <c r="P132"/>
  <c r="P131"/>
  <c r="P130"/>
  <c i="1" r="AU102"/>
  <c i="7" r="BK133"/>
  <c r="BK132"/>
  <c r="J132"/>
  <c r="BK131"/>
  <c r="J131"/>
  <c r="BK130"/>
  <c r="J130"/>
  <c r="J98"/>
  <c r="J32"/>
  <c i="1" r="AG102"/>
  <c i="7" r="J133"/>
  <c r="BE133"/>
  <c r="J35"/>
  <c i="1" r="AV102"/>
  <c i="7" r="F35"/>
  <c i="1" r="AZ102"/>
  <c i="7" r="J100"/>
  <c r="J99"/>
  <c r="J127"/>
  <c r="J126"/>
  <c r="F126"/>
  <c r="F124"/>
  <c r="E122"/>
  <c r="J94"/>
  <c r="J93"/>
  <c r="F93"/>
  <c r="F91"/>
  <c r="E89"/>
  <c r="J41"/>
  <c r="J20"/>
  <c r="E20"/>
  <c r="F127"/>
  <c r="F94"/>
  <c r="J19"/>
  <c r="J14"/>
  <c r="J124"/>
  <c r="J91"/>
  <c r="E7"/>
  <c r="E118"/>
  <c r="E85"/>
  <c i="6" r="J39"/>
  <c r="J38"/>
  <c i="1" r="AY101"/>
  <c i="6" r="J37"/>
  <c i="1" r="AX101"/>
  <c i="6"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5"/>
  <c r="BH235"/>
  <c r="BG235"/>
  <c r="BF235"/>
  <c r="T235"/>
  <c r="T234"/>
  <c r="R235"/>
  <c r="R234"/>
  <c r="P235"/>
  <c r="P234"/>
  <c r="BK235"/>
  <c r="BK234"/>
  <c r="J234"/>
  <c r="J235"/>
  <c r="BE235"/>
  <c r="J100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F39"/>
  <c i="1" r="BD101"/>
  <c i="6" r="BH124"/>
  <c r="F38"/>
  <c i="1" r="BC101"/>
  <c i="6" r="BG124"/>
  <c r="F37"/>
  <c i="1" r="BB101"/>
  <c i="6" r="BF124"/>
  <c r="J36"/>
  <c i="1" r="AW101"/>
  <c i="6" r="F36"/>
  <c i="1" r="BA101"/>
  <c i="6" r="T124"/>
  <c r="T123"/>
  <c r="T122"/>
  <c r="R124"/>
  <c r="R123"/>
  <c r="R122"/>
  <c r="P124"/>
  <c r="P123"/>
  <c r="P122"/>
  <c i="1" r="AU101"/>
  <c i="6" r="BK124"/>
  <c r="BK123"/>
  <c r="J123"/>
  <c r="BK122"/>
  <c r="J122"/>
  <c r="J98"/>
  <c r="J32"/>
  <c i="1" r="AG101"/>
  <c i="6" r="J124"/>
  <c r="BE124"/>
  <c r="J35"/>
  <c i="1" r="AV101"/>
  <c i="6" r="F35"/>
  <c i="1" r="AZ101"/>
  <c i="6" r="J99"/>
  <c r="J119"/>
  <c r="J118"/>
  <c r="F118"/>
  <c r="F116"/>
  <c r="E114"/>
  <c r="J94"/>
  <c r="J93"/>
  <c r="F93"/>
  <c r="F91"/>
  <c r="E89"/>
  <c r="J41"/>
  <c r="J20"/>
  <c r="E20"/>
  <c r="F119"/>
  <c r="F94"/>
  <c r="J19"/>
  <c r="J14"/>
  <c r="J116"/>
  <c r="J91"/>
  <c r="E7"/>
  <c r="E110"/>
  <c r="E85"/>
  <c i="5" r="J39"/>
  <c r="J38"/>
  <c i="1" r="AY99"/>
  <c i="5" r="J37"/>
  <c i="1" r="AX99"/>
  <c i="5" r="BI123"/>
  <c r="F39"/>
  <c i="1" r="BD99"/>
  <c i="5" r="BH123"/>
  <c r="F38"/>
  <c i="1" r="BC99"/>
  <c i="5" r="BG123"/>
  <c r="F37"/>
  <c i="1" r="BB99"/>
  <c i="5" r="BF123"/>
  <c r="J36"/>
  <c i="1" r="AW99"/>
  <c i="5" r="F36"/>
  <c i="1" r="BA99"/>
  <c i="5" r="T123"/>
  <c r="T122"/>
  <c r="T121"/>
  <c r="R123"/>
  <c r="R122"/>
  <c r="R121"/>
  <c r="P123"/>
  <c r="P122"/>
  <c r="P121"/>
  <c i="1" r="AU99"/>
  <c i="5" r="BK123"/>
  <c r="BK122"/>
  <c r="J122"/>
  <c r="BK121"/>
  <c r="J121"/>
  <c r="J98"/>
  <c r="J32"/>
  <c i="1" r="AG99"/>
  <c i="5" r="J123"/>
  <c r="BE123"/>
  <c r="J35"/>
  <c i="1" r="AV99"/>
  <c i="5" r="F35"/>
  <c i="1" r="AZ99"/>
  <c i="5" r="J99"/>
  <c r="J118"/>
  <c r="J117"/>
  <c r="F117"/>
  <c r="F115"/>
  <c r="E113"/>
  <c r="J94"/>
  <c r="J93"/>
  <c r="F93"/>
  <c r="F91"/>
  <c r="E89"/>
  <c r="J41"/>
  <c r="J20"/>
  <c r="E20"/>
  <c r="F118"/>
  <c r="F94"/>
  <c r="J19"/>
  <c r="J14"/>
  <c r="J115"/>
  <c r="J91"/>
  <c r="E7"/>
  <c r="E109"/>
  <c r="E85"/>
  <c i="4" r="J39"/>
  <c r="J38"/>
  <c i="1" r="AY98"/>
  <c i="4" r="J37"/>
  <c i="1" r="AX98"/>
  <c i="4"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F39"/>
  <c i="1" r="BD98"/>
  <c i="4" r="BH123"/>
  <c r="F38"/>
  <c i="1" r="BC98"/>
  <c i="4" r="BG123"/>
  <c r="F37"/>
  <c i="1" r="BB98"/>
  <c i="4" r="BF123"/>
  <c r="J36"/>
  <c i="1" r="AW98"/>
  <c i="4" r="F36"/>
  <c i="1" r="BA98"/>
  <c i="4" r="T123"/>
  <c r="T122"/>
  <c r="T121"/>
  <c r="R123"/>
  <c r="R122"/>
  <c r="R121"/>
  <c r="P123"/>
  <c r="P122"/>
  <c r="P121"/>
  <c i="1" r="AU98"/>
  <c i="4" r="BK123"/>
  <c r="BK122"/>
  <c r="J122"/>
  <c r="BK121"/>
  <c r="J121"/>
  <c r="J98"/>
  <c r="J32"/>
  <c i="1" r="AG98"/>
  <c i="4" r="J123"/>
  <c r="BE123"/>
  <c r="J35"/>
  <c i="1" r="AV98"/>
  <c i="4" r="F35"/>
  <c i="1" r="AZ98"/>
  <c i="4" r="J99"/>
  <c r="J118"/>
  <c r="J117"/>
  <c r="F117"/>
  <c r="F115"/>
  <c r="E113"/>
  <c r="J94"/>
  <c r="J93"/>
  <c r="F93"/>
  <c r="F91"/>
  <c r="E89"/>
  <c r="J41"/>
  <c r="J20"/>
  <c r="E20"/>
  <c r="F118"/>
  <c r="F94"/>
  <c r="J19"/>
  <c r="J14"/>
  <c r="J115"/>
  <c r="J91"/>
  <c r="E7"/>
  <c r="E109"/>
  <c r="E85"/>
  <c i="3" r="J39"/>
  <c r="J38"/>
  <c i="1" r="AY97"/>
  <c i="3" r="J37"/>
  <c i="1" r="AX97"/>
  <c i="3" r="BI137"/>
  <c r="BH137"/>
  <c r="BG137"/>
  <c r="BF137"/>
  <c r="T137"/>
  <c r="R137"/>
  <c r="P137"/>
  <c r="BK137"/>
  <c r="J137"/>
  <c r="BE137"/>
  <c r="BI130"/>
  <c r="BH130"/>
  <c r="BG130"/>
  <c r="BF130"/>
  <c r="T130"/>
  <c r="T129"/>
  <c r="R130"/>
  <c r="R129"/>
  <c r="P130"/>
  <c r="P129"/>
  <c r="BK130"/>
  <c r="BK129"/>
  <c r="J129"/>
  <c r="J130"/>
  <c r="BE130"/>
  <c r="J101"/>
  <c r="BI126"/>
  <c r="F39"/>
  <c i="1" r="BD97"/>
  <c i="3" r="BH126"/>
  <c r="F38"/>
  <c i="1" r="BC97"/>
  <c i="3" r="BG126"/>
  <c r="F37"/>
  <c i="1" r="BB97"/>
  <c i="3" r="BF126"/>
  <c r="J36"/>
  <c i="1" r="AW97"/>
  <c i="3" r="F36"/>
  <c i="1" r="BA97"/>
  <c i="3" r="T126"/>
  <c r="T125"/>
  <c r="T124"/>
  <c r="T123"/>
  <c r="R126"/>
  <c r="R125"/>
  <c r="R124"/>
  <c r="R123"/>
  <c r="P126"/>
  <c r="P125"/>
  <c r="P124"/>
  <c r="P123"/>
  <c i="1" r="AU97"/>
  <c i="3" r="BK126"/>
  <c r="BK125"/>
  <c r="J125"/>
  <c r="BK124"/>
  <c r="J124"/>
  <c r="BK123"/>
  <c r="J123"/>
  <c r="J98"/>
  <c r="J32"/>
  <c i="1" r="AG97"/>
  <c i="3" r="J126"/>
  <c r="BE126"/>
  <c r="J35"/>
  <c i="1" r="AV97"/>
  <c i="3" r="F35"/>
  <c i="1" r="AZ97"/>
  <c i="3" r="J100"/>
  <c r="J99"/>
  <c r="J120"/>
  <c r="J119"/>
  <c r="F119"/>
  <c r="F117"/>
  <c r="E115"/>
  <c r="J94"/>
  <c r="J93"/>
  <c r="F93"/>
  <c r="F91"/>
  <c r="E89"/>
  <c r="J41"/>
  <c r="J20"/>
  <c r="E20"/>
  <c r="F120"/>
  <c r="F94"/>
  <c r="J19"/>
  <c r="J14"/>
  <c r="J117"/>
  <c r="J91"/>
  <c r="E7"/>
  <c r="E111"/>
  <c r="E85"/>
  <c i="2" r="J127"/>
  <c r="J39"/>
  <c r="J38"/>
  <c i="1" r="AY96"/>
  <c i="2" r="J37"/>
  <c i="1" r="AX96"/>
  <c i="2" r="BI864"/>
  <c r="BH864"/>
  <c r="BG864"/>
  <c r="BF864"/>
  <c r="T864"/>
  <c r="R864"/>
  <c r="P864"/>
  <c r="BK864"/>
  <c r="J864"/>
  <c r="BE864"/>
  <c r="BI861"/>
  <c r="BH861"/>
  <c r="BG861"/>
  <c r="BF861"/>
  <c r="T861"/>
  <c r="R861"/>
  <c r="P861"/>
  <c r="BK861"/>
  <c r="J861"/>
  <c r="BE861"/>
  <c r="BI858"/>
  <c r="BH858"/>
  <c r="BG858"/>
  <c r="BF858"/>
  <c r="T858"/>
  <c r="R858"/>
  <c r="P858"/>
  <c r="BK858"/>
  <c r="J858"/>
  <c r="BE858"/>
  <c r="BI848"/>
  <c r="BH848"/>
  <c r="BG848"/>
  <c r="BF848"/>
  <c r="T848"/>
  <c r="R848"/>
  <c r="P848"/>
  <c r="BK848"/>
  <c r="J848"/>
  <c r="BE848"/>
  <c r="BI845"/>
  <c r="BH845"/>
  <c r="BG845"/>
  <c r="BF845"/>
  <c r="T845"/>
  <c r="R845"/>
  <c r="P845"/>
  <c r="BK845"/>
  <c r="J845"/>
  <c r="BE845"/>
  <c r="BI842"/>
  <c r="BH842"/>
  <c r="BG842"/>
  <c r="BF842"/>
  <c r="T842"/>
  <c r="R842"/>
  <c r="P842"/>
  <c r="BK842"/>
  <c r="J842"/>
  <c r="BE842"/>
  <c r="BI839"/>
  <c r="BH839"/>
  <c r="BG839"/>
  <c r="BF839"/>
  <c r="T839"/>
  <c r="R839"/>
  <c r="P839"/>
  <c r="BK839"/>
  <c r="J839"/>
  <c r="BE839"/>
  <c r="BI836"/>
  <c r="BH836"/>
  <c r="BG836"/>
  <c r="BF836"/>
  <c r="T836"/>
  <c r="R836"/>
  <c r="P836"/>
  <c r="BK836"/>
  <c r="J836"/>
  <c r="BE836"/>
  <c r="BI833"/>
  <c r="BH833"/>
  <c r="BG833"/>
  <c r="BF833"/>
  <c r="T833"/>
  <c r="R833"/>
  <c r="P833"/>
  <c r="BK833"/>
  <c r="J833"/>
  <c r="BE833"/>
  <c r="BI830"/>
  <c r="BH830"/>
  <c r="BG830"/>
  <c r="BF830"/>
  <c r="T830"/>
  <c r="R830"/>
  <c r="P830"/>
  <c r="BK830"/>
  <c r="J830"/>
  <c r="BE830"/>
  <c r="BI825"/>
  <c r="BH825"/>
  <c r="BG825"/>
  <c r="BF825"/>
  <c r="T825"/>
  <c r="R825"/>
  <c r="P825"/>
  <c r="BK825"/>
  <c r="J825"/>
  <c r="BE825"/>
  <c r="BI819"/>
  <c r="BH819"/>
  <c r="BG819"/>
  <c r="BF819"/>
  <c r="T819"/>
  <c r="R819"/>
  <c r="P819"/>
  <c r="BK819"/>
  <c r="J819"/>
  <c r="BE819"/>
  <c r="BI816"/>
  <c r="BH816"/>
  <c r="BG816"/>
  <c r="BF816"/>
  <c r="T816"/>
  <c r="R816"/>
  <c r="P816"/>
  <c r="BK816"/>
  <c r="J816"/>
  <c r="BE816"/>
  <c r="BI813"/>
  <c r="BH813"/>
  <c r="BG813"/>
  <c r="BF813"/>
  <c r="T813"/>
  <c r="R813"/>
  <c r="P813"/>
  <c r="BK813"/>
  <c r="J813"/>
  <c r="BE813"/>
  <c r="BI810"/>
  <c r="BH810"/>
  <c r="BG810"/>
  <c r="BF810"/>
  <c r="T810"/>
  <c r="R810"/>
  <c r="P810"/>
  <c r="BK810"/>
  <c r="J810"/>
  <c r="BE810"/>
  <c r="BI807"/>
  <c r="BH807"/>
  <c r="BG807"/>
  <c r="BF807"/>
  <c r="T807"/>
  <c r="R807"/>
  <c r="P807"/>
  <c r="BK807"/>
  <c r="J807"/>
  <c r="BE807"/>
  <c r="BI804"/>
  <c r="BH804"/>
  <c r="BG804"/>
  <c r="BF804"/>
  <c r="T804"/>
  <c r="R804"/>
  <c r="P804"/>
  <c r="BK804"/>
  <c r="J804"/>
  <c r="BE804"/>
  <c r="BI801"/>
  <c r="BH801"/>
  <c r="BG801"/>
  <c r="BF801"/>
  <c r="T801"/>
  <c r="R801"/>
  <c r="P801"/>
  <c r="BK801"/>
  <c r="J801"/>
  <c r="BE801"/>
  <c r="BI798"/>
  <c r="BH798"/>
  <c r="BG798"/>
  <c r="BF798"/>
  <c r="T798"/>
  <c r="T797"/>
  <c r="R798"/>
  <c r="R797"/>
  <c r="P798"/>
  <c r="P797"/>
  <c r="BK798"/>
  <c r="BK797"/>
  <c r="J797"/>
  <c r="J798"/>
  <c r="BE798"/>
  <c r="J104"/>
  <c r="BI794"/>
  <c r="BH794"/>
  <c r="BG794"/>
  <c r="BF794"/>
  <c r="T794"/>
  <c r="R794"/>
  <c r="P794"/>
  <c r="BK794"/>
  <c r="J794"/>
  <c r="BE794"/>
  <c r="BI791"/>
  <c r="BH791"/>
  <c r="BG791"/>
  <c r="BF791"/>
  <c r="T791"/>
  <c r="R791"/>
  <c r="P791"/>
  <c r="BK791"/>
  <c r="J791"/>
  <c r="BE791"/>
  <c r="BI788"/>
  <c r="BH788"/>
  <c r="BG788"/>
  <c r="BF788"/>
  <c r="T788"/>
  <c r="R788"/>
  <c r="P788"/>
  <c r="BK788"/>
  <c r="J788"/>
  <c r="BE788"/>
  <c r="BI785"/>
  <c r="BH785"/>
  <c r="BG785"/>
  <c r="BF785"/>
  <c r="T785"/>
  <c r="R785"/>
  <c r="P785"/>
  <c r="BK785"/>
  <c r="J785"/>
  <c r="BE785"/>
  <c r="BI773"/>
  <c r="BH773"/>
  <c r="BG773"/>
  <c r="BF773"/>
  <c r="T773"/>
  <c r="R773"/>
  <c r="P773"/>
  <c r="BK773"/>
  <c r="J773"/>
  <c r="BE773"/>
  <c r="BI760"/>
  <c r="BH760"/>
  <c r="BG760"/>
  <c r="BF760"/>
  <c r="T760"/>
  <c r="R760"/>
  <c r="P760"/>
  <c r="BK760"/>
  <c r="J760"/>
  <c r="BE760"/>
  <c r="BI747"/>
  <c r="BH747"/>
  <c r="BG747"/>
  <c r="BF747"/>
  <c r="T747"/>
  <c r="R747"/>
  <c r="P747"/>
  <c r="BK747"/>
  <c r="J747"/>
  <c r="BE747"/>
  <c r="BI734"/>
  <c r="BH734"/>
  <c r="BG734"/>
  <c r="BF734"/>
  <c r="T734"/>
  <c r="R734"/>
  <c r="P734"/>
  <c r="BK734"/>
  <c r="J734"/>
  <c r="BE734"/>
  <c r="BI721"/>
  <c r="BH721"/>
  <c r="BG721"/>
  <c r="BF721"/>
  <c r="T721"/>
  <c r="R721"/>
  <c r="P721"/>
  <c r="BK721"/>
  <c r="J721"/>
  <c r="BE721"/>
  <c r="BI708"/>
  <c r="BH708"/>
  <c r="BG708"/>
  <c r="BF708"/>
  <c r="T708"/>
  <c r="R708"/>
  <c r="P708"/>
  <c r="BK708"/>
  <c r="J708"/>
  <c r="BE708"/>
  <c r="BI696"/>
  <c r="BH696"/>
  <c r="BG696"/>
  <c r="BF696"/>
  <c r="T696"/>
  <c r="R696"/>
  <c r="P696"/>
  <c r="BK696"/>
  <c r="J696"/>
  <c r="BE696"/>
  <c r="BI693"/>
  <c r="BH693"/>
  <c r="BG693"/>
  <c r="BF693"/>
  <c r="T693"/>
  <c r="R693"/>
  <c r="P693"/>
  <c r="BK693"/>
  <c r="J693"/>
  <c r="BE693"/>
  <c r="BI690"/>
  <c r="BH690"/>
  <c r="BG690"/>
  <c r="BF690"/>
  <c r="T690"/>
  <c r="R690"/>
  <c r="P690"/>
  <c r="BK690"/>
  <c r="J690"/>
  <c r="BE690"/>
  <c r="BI687"/>
  <c r="BH687"/>
  <c r="BG687"/>
  <c r="BF687"/>
  <c r="T687"/>
  <c r="R687"/>
  <c r="P687"/>
  <c r="BK687"/>
  <c r="J687"/>
  <c r="BE687"/>
  <c r="BI684"/>
  <c r="BH684"/>
  <c r="BG684"/>
  <c r="BF684"/>
  <c r="T684"/>
  <c r="R684"/>
  <c r="P684"/>
  <c r="BK684"/>
  <c r="J684"/>
  <c r="BE684"/>
  <c r="BI681"/>
  <c r="BH681"/>
  <c r="BG681"/>
  <c r="BF681"/>
  <c r="T681"/>
  <c r="R681"/>
  <c r="P681"/>
  <c r="BK681"/>
  <c r="J681"/>
  <c r="BE681"/>
  <c r="BI678"/>
  <c r="BH678"/>
  <c r="BG678"/>
  <c r="BF678"/>
  <c r="T678"/>
  <c r="R678"/>
  <c r="P678"/>
  <c r="BK678"/>
  <c r="J678"/>
  <c r="BE678"/>
  <c r="BI675"/>
  <c r="BH675"/>
  <c r="BG675"/>
  <c r="BF675"/>
  <c r="T675"/>
  <c r="R675"/>
  <c r="P675"/>
  <c r="BK675"/>
  <c r="J675"/>
  <c r="BE675"/>
  <c r="BI672"/>
  <c r="BH672"/>
  <c r="BG672"/>
  <c r="BF672"/>
  <c r="T672"/>
  <c r="R672"/>
  <c r="P672"/>
  <c r="BK672"/>
  <c r="J672"/>
  <c r="BE672"/>
  <c r="BI669"/>
  <c r="BH669"/>
  <c r="BG669"/>
  <c r="BF669"/>
  <c r="T669"/>
  <c r="R669"/>
  <c r="P669"/>
  <c r="BK669"/>
  <c r="J669"/>
  <c r="BE669"/>
  <c r="BI666"/>
  <c r="BH666"/>
  <c r="BG666"/>
  <c r="BF666"/>
  <c r="T666"/>
  <c r="R666"/>
  <c r="P666"/>
  <c r="BK666"/>
  <c r="J666"/>
  <c r="BE666"/>
  <c r="BI663"/>
  <c r="BH663"/>
  <c r="BG663"/>
  <c r="BF663"/>
  <c r="T663"/>
  <c r="R663"/>
  <c r="P663"/>
  <c r="BK663"/>
  <c r="J663"/>
  <c r="BE663"/>
  <c r="BI660"/>
  <c r="BH660"/>
  <c r="BG660"/>
  <c r="BF660"/>
  <c r="T660"/>
  <c r="R660"/>
  <c r="P660"/>
  <c r="BK660"/>
  <c r="J660"/>
  <c r="BE660"/>
  <c r="BI657"/>
  <c r="BH657"/>
  <c r="BG657"/>
  <c r="BF657"/>
  <c r="T657"/>
  <c r="R657"/>
  <c r="P657"/>
  <c r="BK657"/>
  <c r="J657"/>
  <c r="BE657"/>
  <c r="BI650"/>
  <c r="BH650"/>
  <c r="BG650"/>
  <c r="BF650"/>
  <c r="T650"/>
  <c r="R650"/>
  <c r="P650"/>
  <c r="BK650"/>
  <c r="J650"/>
  <c r="BE650"/>
  <c r="BI647"/>
  <c r="BH647"/>
  <c r="BG647"/>
  <c r="BF647"/>
  <c r="T647"/>
  <c r="R647"/>
  <c r="P647"/>
  <c r="BK647"/>
  <c r="J647"/>
  <c r="BE647"/>
  <c r="BI644"/>
  <c r="BH644"/>
  <c r="BG644"/>
  <c r="BF644"/>
  <c r="T644"/>
  <c r="T643"/>
  <c r="R644"/>
  <c r="R643"/>
  <c r="P644"/>
  <c r="P643"/>
  <c r="BK644"/>
  <c r="BK643"/>
  <c r="J643"/>
  <c r="J644"/>
  <c r="BE644"/>
  <c r="J103"/>
  <c r="BI634"/>
  <c r="BH634"/>
  <c r="BG634"/>
  <c r="BF634"/>
  <c r="T634"/>
  <c r="R634"/>
  <c r="P634"/>
  <c r="BK634"/>
  <c r="J634"/>
  <c r="BE634"/>
  <c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18"/>
  <c r="BH618"/>
  <c r="BG618"/>
  <c r="BF618"/>
  <c r="T618"/>
  <c r="R618"/>
  <c r="P618"/>
  <c r="BK618"/>
  <c r="J618"/>
  <c r="BE618"/>
  <c r="BI610"/>
  <c r="BH610"/>
  <c r="BG610"/>
  <c r="BF610"/>
  <c r="T610"/>
  <c r="R610"/>
  <c r="P610"/>
  <c r="BK610"/>
  <c r="J610"/>
  <c r="BE610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83"/>
  <c r="BH583"/>
  <c r="BG583"/>
  <c r="BF583"/>
  <c r="T583"/>
  <c r="R583"/>
  <c r="P583"/>
  <c r="BK583"/>
  <c r="J583"/>
  <c r="BE583"/>
  <c r="BI581"/>
  <c r="BH581"/>
  <c r="BG581"/>
  <c r="BF581"/>
  <c r="T581"/>
  <c r="R581"/>
  <c r="P581"/>
  <c r="BK581"/>
  <c r="J581"/>
  <c r="BE581"/>
  <c r="BI578"/>
  <c r="BH578"/>
  <c r="BG578"/>
  <c r="BF578"/>
  <c r="T578"/>
  <c r="R578"/>
  <c r="P578"/>
  <c r="BK578"/>
  <c r="J578"/>
  <c r="BE578"/>
  <c r="BI575"/>
  <c r="BH575"/>
  <c r="BG575"/>
  <c r="BF575"/>
  <c r="T575"/>
  <c r="R575"/>
  <c r="P575"/>
  <c r="BK575"/>
  <c r="J575"/>
  <c r="BE575"/>
  <c r="BI572"/>
  <c r="BH572"/>
  <c r="BG572"/>
  <c r="BF572"/>
  <c r="T572"/>
  <c r="R572"/>
  <c r="P572"/>
  <c r="BK572"/>
  <c r="J572"/>
  <c r="BE572"/>
  <c r="BI569"/>
  <c r="BH569"/>
  <c r="BG569"/>
  <c r="BF569"/>
  <c r="T569"/>
  <c r="R569"/>
  <c r="P569"/>
  <c r="BK569"/>
  <c r="J569"/>
  <c r="BE569"/>
  <c r="BI566"/>
  <c r="BH566"/>
  <c r="BG566"/>
  <c r="BF566"/>
  <c r="T566"/>
  <c r="R566"/>
  <c r="P566"/>
  <c r="BK566"/>
  <c r="J566"/>
  <c r="BE566"/>
  <c r="BI563"/>
  <c r="BH563"/>
  <c r="BG563"/>
  <c r="BF563"/>
  <c r="T563"/>
  <c r="R563"/>
  <c r="P563"/>
  <c r="BK563"/>
  <c r="J563"/>
  <c r="BE563"/>
  <c r="BI560"/>
  <c r="BH560"/>
  <c r="BG560"/>
  <c r="BF560"/>
  <c r="T560"/>
  <c r="R560"/>
  <c r="P560"/>
  <c r="BK560"/>
  <c r="J560"/>
  <c r="BE560"/>
  <c r="BI557"/>
  <c r="BH557"/>
  <c r="BG557"/>
  <c r="BF557"/>
  <c r="T557"/>
  <c r="R557"/>
  <c r="P557"/>
  <c r="BK557"/>
  <c r="J557"/>
  <c r="BE557"/>
  <c r="BI554"/>
  <c r="BH554"/>
  <c r="BG554"/>
  <c r="BF554"/>
  <c r="T554"/>
  <c r="R554"/>
  <c r="P554"/>
  <c r="BK554"/>
  <c r="J554"/>
  <c r="BE554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5"/>
  <c r="BH545"/>
  <c r="BG545"/>
  <c r="BF545"/>
  <c r="T545"/>
  <c r="R545"/>
  <c r="P545"/>
  <c r="BK545"/>
  <c r="J545"/>
  <c r="BE545"/>
  <c r="BI542"/>
  <c r="BH542"/>
  <c r="BG542"/>
  <c r="BF542"/>
  <c r="T542"/>
  <c r="R542"/>
  <c r="P542"/>
  <c r="BK542"/>
  <c r="J542"/>
  <c r="BE542"/>
  <c r="BI539"/>
  <c r="BH539"/>
  <c r="BG539"/>
  <c r="BF539"/>
  <c r="T539"/>
  <c r="R539"/>
  <c r="P539"/>
  <c r="BK539"/>
  <c r="J539"/>
  <c r="BE539"/>
  <c r="BI536"/>
  <c r="BH536"/>
  <c r="BG536"/>
  <c r="BF536"/>
  <c r="T536"/>
  <c r="R536"/>
  <c r="P536"/>
  <c r="BK536"/>
  <c r="J536"/>
  <c r="BE536"/>
  <c r="BI533"/>
  <c r="BH533"/>
  <c r="BG533"/>
  <c r="BF533"/>
  <c r="T533"/>
  <c r="T532"/>
  <c r="R533"/>
  <c r="R532"/>
  <c r="P533"/>
  <c r="P532"/>
  <c r="BK533"/>
  <c r="BK532"/>
  <c r="J532"/>
  <c r="J533"/>
  <c r="BE533"/>
  <c r="J102"/>
  <c r="BI529"/>
  <c r="BH529"/>
  <c r="BG529"/>
  <c r="BF529"/>
  <c r="T529"/>
  <c r="R529"/>
  <c r="P529"/>
  <c r="BK529"/>
  <c r="J529"/>
  <c r="BE529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20"/>
  <c r="BH520"/>
  <c r="BG520"/>
  <c r="BF520"/>
  <c r="T520"/>
  <c r="R520"/>
  <c r="P520"/>
  <c r="BK520"/>
  <c r="J520"/>
  <c r="BE520"/>
  <c r="BI517"/>
  <c r="BH517"/>
  <c r="BG517"/>
  <c r="BF517"/>
  <c r="T517"/>
  <c r="R517"/>
  <c r="P517"/>
  <c r="BK517"/>
  <c r="J517"/>
  <c r="BE517"/>
  <c r="BI514"/>
  <c r="BH514"/>
  <c r="BG514"/>
  <c r="BF514"/>
  <c r="T514"/>
  <c r="R514"/>
  <c r="P514"/>
  <c r="BK514"/>
  <c r="J514"/>
  <c r="BE514"/>
  <c r="BI507"/>
  <c r="BH507"/>
  <c r="BG507"/>
  <c r="BF507"/>
  <c r="T507"/>
  <c r="R507"/>
  <c r="P507"/>
  <c r="BK507"/>
  <c r="J507"/>
  <c r="BE507"/>
  <c r="BI500"/>
  <c r="BH500"/>
  <c r="BG500"/>
  <c r="BF500"/>
  <c r="T500"/>
  <c r="R500"/>
  <c r="P500"/>
  <c r="BK500"/>
  <c r="J500"/>
  <c r="BE500"/>
  <c r="BI497"/>
  <c r="BH497"/>
  <c r="BG497"/>
  <c r="BF497"/>
  <c r="T497"/>
  <c r="R497"/>
  <c r="P497"/>
  <c r="BK497"/>
  <c r="J497"/>
  <c r="BE497"/>
  <c r="BI494"/>
  <c r="BH494"/>
  <c r="BG494"/>
  <c r="BF494"/>
  <c r="T494"/>
  <c r="R494"/>
  <c r="P494"/>
  <c r="BK494"/>
  <c r="J494"/>
  <c r="BE494"/>
  <c r="BI491"/>
  <c r="BH491"/>
  <c r="BG491"/>
  <c r="BF491"/>
  <c r="T491"/>
  <c r="R491"/>
  <c r="P491"/>
  <c r="BK491"/>
  <c r="J491"/>
  <c r="BE491"/>
  <c r="BI488"/>
  <c r="BH488"/>
  <c r="BG488"/>
  <c r="BF488"/>
  <c r="T488"/>
  <c r="R488"/>
  <c r="P488"/>
  <c r="BK488"/>
  <c r="J488"/>
  <c r="BE488"/>
  <c r="BI486"/>
  <c r="BH486"/>
  <c r="BG486"/>
  <c r="BF486"/>
  <c r="T486"/>
  <c r="R486"/>
  <c r="P486"/>
  <c r="BK486"/>
  <c r="J486"/>
  <c r="BE486"/>
  <c r="BI483"/>
  <c r="BH483"/>
  <c r="BG483"/>
  <c r="BF483"/>
  <c r="T483"/>
  <c r="R483"/>
  <c r="P483"/>
  <c r="BK483"/>
  <c r="J483"/>
  <c r="BE483"/>
  <c r="BI480"/>
  <c r="BH480"/>
  <c r="BG480"/>
  <c r="BF480"/>
  <c r="T480"/>
  <c r="R480"/>
  <c r="P480"/>
  <c r="BK480"/>
  <c r="J480"/>
  <c r="BE480"/>
  <c r="BI477"/>
  <c r="BH477"/>
  <c r="BG477"/>
  <c r="BF477"/>
  <c r="T477"/>
  <c r="R477"/>
  <c r="P477"/>
  <c r="BK477"/>
  <c r="J477"/>
  <c r="BE477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6"/>
  <c r="BH466"/>
  <c r="BG466"/>
  <c r="BF466"/>
  <c r="T466"/>
  <c r="R466"/>
  <c r="P466"/>
  <c r="BK466"/>
  <c r="J466"/>
  <c r="BE466"/>
  <c r="BI463"/>
  <c r="BH463"/>
  <c r="BG463"/>
  <c r="BF463"/>
  <c r="T463"/>
  <c r="R463"/>
  <c r="P463"/>
  <c r="BK463"/>
  <c r="J463"/>
  <c r="BE463"/>
  <c r="BI460"/>
  <c r="BH460"/>
  <c r="BG460"/>
  <c r="BF460"/>
  <c r="T460"/>
  <c r="R460"/>
  <c r="P460"/>
  <c r="BK460"/>
  <c r="J460"/>
  <c r="BE460"/>
  <c r="BI457"/>
  <c r="BH457"/>
  <c r="BG457"/>
  <c r="BF457"/>
  <c r="T457"/>
  <c r="R457"/>
  <c r="P457"/>
  <c r="BK457"/>
  <c r="J457"/>
  <c r="BE457"/>
  <c r="BI454"/>
  <c r="BH454"/>
  <c r="BG454"/>
  <c r="BF454"/>
  <c r="T454"/>
  <c r="R454"/>
  <c r="P454"/>
  <c r="BK454"/>
  <c r="J454"/>
  <c r="BE454"/>
  <c r="BI451"/>
  <c r="BH451"/>
  <c r="BG451"/>
  <c r="BF451"/>
  <c r="T451"/>
  <c r="R451"/>
  <c r="P451"/>
  <c r="BK451"/>
  <c r="J451"/>
  <c r="BE451"/>
  <c r="BI448"/>
  <c r="BH448"/>
  <c r="BG448"/>
  <c r="BF448"/>
  <c r="T448"/>
  <c r="R448"/>
  <c r="P448"/>
  <c r="BK448"/>
  <c r="J448"/>
  <c r="BE448"/>
  <c r="BI445"/>
  <c r="BH445"/>
  <c r="BG445"/>
  <c r="BF445"/>
  <c r="T445"/>
  <c r="R445"/>
  <c r="P445"/>
  <c r="BK445"/>
  <c r="J445"/>
  <c r="BE445"/>
  <c r="BI442"/>
  <c r="BH442"/>
  <c r="BG442"/>
  <c r="BF442"/>
  <c r="T442"/>
  <c r="R442"/>
  <c r="P442"/>
  <c r="BK442"/>
  <c r="J442"/>
  <c r="BE442"/>
  <c r="BI439"/>
  <c r="BH439"/>
  <c r="BG439"/>
  <c r="BF439"/>
  <c r="T439"/>
  <c r="R439"/>
  <c r="P439"/>
  <c r="BK439"/>
  <c r="J439"/>
  <c r="BE439"/>
  <c r="BI435"/>
  <c r="BH435"/>
  <c r="BG435"/>
  <c r="BF435"/>
  <c r="T435"/>
  <c r="R435"/>
  <c r="P435"/>
  <c r="BK435"/>
  <c r="J435"/>
  <c r="BE435"/>
  <c r="BI430"/>
  <c r="BH430"/>
  <c r="BG430"/>
  <c r="BF430"/>
  <c r="T430"/>
  <c r="R430"/>
  <c r="P430"/>
  <c r="BK430"/>
  <c r="J430"/>
  <c r="BE430"/>
  <c r="BI420"/>
  <c r="BH420"/>
  <c r="BG420"/>
  <c r="BF420"/>
  <c r="T420"/>
  <c r="R420"/>
  <c r="P420"/>
  <c r="BK420"/>
  <c r="J420"/>
  <c r="BE420"/>
  <c r="BI411"/>
  <c r="BH411"/>
  <c r="BG411"/>
  <c r="BF411"/>
  <c r="T411"/>
  <c r="R411"/>
  <c r="P411"/>
  <c r="BK411"/>
  <c r="J411"/>
  <c r="BE411"/>
  <c r="BI401"/>
  <c r="BH401"/>
  <c r="BG401"/>
  <c r="BF401"/>
  <c r="T401"/>
  <c r="R401"/>
  <c r="P401"/>
  <c r="BK401"/>
  <c r="J401"/>
  <c r="BE401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0"/>
  <c r="BH380"/>
  <c r="BG380"/>
  <c r="BF380"/>
  <c r="T380"/>
  <c r="R380"/>
  <c r="P380"/>
  <c r="BK380"/>
  <c r="J380"/>
  <c r="BE380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2"/>
  <c r="BH342"/>
  <c r="BG342"/>
  <c r="BF342"/>
  <c r="T342"/>
  <c r="T341"/>
  <c r="R342"/>
  <c r="R341"/>
  <c r="P342"/>
  <c r="P341"/>
  <c r="BK342"/>
  <c r="BK341"/>
  <c r="J341"/>
  <c r="J342"/>
  <c r="BE342"/>
  <c r="J10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F39"/>
  <c i="1" r="BD96"/>
  <c i="2" r="BH129"/>
  <c r="F38"/>
  <c i="1" r="BC96"/>
  <c i="2" r="BG129"/>
  <c r="F37"/>
  <c i="1" r="BB96"/>
  <c i="2" r="BF129"/>
  <c r="J36"/>
  <c i="1" r="AW96"/>
  <c i="2" r="F36"/>
  <c i="1" r="BA96"/>
  <c i="2" r="T129"/>
  <c r="T128"/>
  <c r="T126"/>
  <c r="R129"/>
  <c r="R128"/>
  <c r="R126"/>
  <c r="P129"/>
  <c r="P128"/>
  <c r="P126"/>
  <c i="1" r="AU96"/>
  <c i="2" r="BK129"/>
  <c r="BK128"/>
  <c r="J128"/>
  <c r="BK126"/>
  <c r="J126"/>
  <c r="J98"/>
  <c r="J32"/>
  <c i="1" r="AG96"/>
  <c i="2" r="J129"/>
  <c r="BE129"/>
  <c r="J35"/>
  <c i="1" r="AV96"/>
  <c i="2" r="F35"/>
  <c i="1" r="AZ96"/>
  <c i="2" r="J100"/>
  <c r="J99"/>
  <c r="J123"/>
  <c r="J122"/>
  <c r="F122"/>
  <c r="F120"/>
  <c r="E118"/>
  <c r="J94"/>
  <c r="J93"/>
  <c r="F93"/>
  <c r="F91"/>
  <c r="E89"/>
  <c r="J41"/>
  <c r="J20"/>
  <c r="E20"/>
  <c r="F123"/>
  <c r="F94"/>
  <c r="J19"/>
  <c r="J14"/>
  <c r="J120"/>
  <c r="J91"/>
  <c r="E7"/>
  <c r="E114"/>
  <c r="E85"/>
  <c i="1" r="BD100"/>
  <c r="BC100"/>
  <c r="BB100"/>
  <c r="BA100"/>
  <c r="AZ100"/>
  <c r="AY100"/>
  <c r="AX100"/>
  <c r="AW100"/>
  <c r="AV100"/>
  <c r="AU100"/>
  <c r="AT100"/>
  <c r="AS100"/>
  <c r="AG100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4"/>
  <c r="AN104"/>
  <c r="AT103"/>
  <c r="AN103"/>
  <c r="AT102"/>
  <c r="AN102"/>
  <c r="AT101"/>
  <c r="AN101"/>
  <c r="AN100"/>
  <c r="AT99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<sst xmlns="http://schemas.openxmlformats.org/spreadsheetml/2006/main">
  <si>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</si>
  <si>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</si>
  <si>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</si>
  <si>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</si>
  <si>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</si>
  <si>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{5a170c48-279d-422c-b453-199c55ceae82}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</si>
  <si>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</si>
  <si>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</si>
  <si>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</si>
  <si>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</si>
  <si>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</si>
  <si>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</si>
  <si>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</si>
  <si>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</si>
  <si>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64019083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</si>
  <si>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</si>
  <si>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</si>
  <si>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TNS Rudoltice</t>
  </si>
  <si>
    <t>KSO:</t>
  </si>
  <si>
    <t>CC-CZ:</t>
  </si>
  <si>
    <t>Místo:</t>
  </si>
  <si>
    <t>Rudoltice</t>
  </si>
  <si>
    <t>Datum:</t>
  </si>
  <si>
    <t>31. 5. 2019</t>
  </si>
  <si>
    <t>Zadavatel:</t>
  </si>
  <si>
    <t>IČ:</t>
  </si>
  <si>
    <t>70994234</t>
  </si>
  <si>
    <t>SŽDC, s.o. OŘ Hradec Králové</t>
  </si>
  <si>
    <t>DIČ:</t>
  </si>
  <si>
    <t>CZ70994234</t>
  </si>
  <si>
    <t>Uchazeč:</t>
  </si>
  <si>
    <t>Vyplň údaj</t>
  </si>
  <si>
    <t>Projektant:</t>
  </si>
  <si>
    <t>01394223</t>
  </si>
  <si>
    <t>Ing. Jiří Svoboda</t>
  </si>
  <si>
    <t>CZ7312225360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</si>
  <si>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</si>
  <si>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</si>
  <si>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</si>
  <si>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</si>
  <si>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</si>
  <si>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</si>
  <si>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</si>
  <si>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</si>
  <si>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</si>
  <si>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</si>
  <si>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</si>
  <si>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</si>
  <si>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</si>
  <si>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</si>
  <si>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</si>
  <si>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</si>
  <si>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</si>
  <si>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</si>
  <si>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</si>
  <si>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</si>
  <si>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</si>
  <si>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</si>
  <si>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</si>
  <si>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</si>
  <si>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</si>
  <si>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</si>
  <si>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</si>
  <si>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</si>
  <si>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</si>
  <si>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</si>
  <si>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</si>
  <si>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</si>
  <si>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</si>
  <si>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</si>
  <si>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</si>
  <si>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</si>
  <si>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</si>
  <si>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</si>
  <si>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</si>
  <si>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</si>
  <si>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</si>
  <si>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</si>
  <si>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</si>
  <si>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</si>
  <si>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</si>
  <si>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</si>
  <si>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</si>
  <si>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580 131</t>
  </si>
  <si>
    <t>TNS Rudoltice, DŘT a SKŘ</t>
  </si>
  <si>
    <t>PRO</t>
  </si>
  <si>
    <t>1</t>
  </si>
  <si>
    <t>{b9c511ca-bb00-427a-8ef4-72b6803a460a}</t>
  </si>
  <si>
    <t>2</t>
  </si>
  <si>
    <t>/</t>
  </si>
  <si>
    <t>R01</t>
  </si>
  <si>
    <t>Infrastruktura</t>
  </si>
  <si>
    <t>Soupis</t>
  </si>
  <si>
    <t>{27a8c7f3-981a-48f6-b935-6eec1f032b62}</t>
  </si>
  <si>
    <t>R02</t>
  </si>
  <si>
    <t>Stavební část</t>
  </si>
  <si>
    <t>{6903db41-07c9-4bb2-94a9-cc746f0735a3}</t>
  </si>
  <si>
    <t>R03</t>
  </si>
  <si>
    <t>VRN</t>
  </si>
  <si>
    <t>{d7705e17-89a4-4d32-aac1-2a47a13bc497}</t>
  </si>
  <si>
    <t>R04</t>
  </si>
  <si>
    <t>ON</t>
  </si>
  <si>
    <t>{4381eb53-8518-472c-8422-397416a85c39}</t>
  </si>
  <si>
    <t>PS 580 130</t>
  </si>
  <si>
    <t>TNS Rudoltice, U1, U2 rekonstrukce usměrňovacího soustrojí</t>
  </si>
  <si>
    <t>{83dfe05b-42a6-4271-94e0-d033effb1e4e}</t>
  </si>
  <si>
    <t>{7a2a9fb6-fbc5-41ac-904f-fca0447cc0f4}</t>
  </si>
  <si>
    <t>{0e692e30-79bc-48bd-a2a7-1d382f824d5d}</t>
  </si>
  <si>
    <t>{fbe866bb-6752-435c-bfa3-b14ca8a540b7}</t>
  </si>
  <si>
    <t>{67c19622-21ff-4b71-9b6d-745091a0c484}</t>
  </si>
  <si>
    <t>KRYCÍ LIST SOUPISU PRACÍ</t>
  </si>
  <si>
    <t>Objekt:</t>
  </si>
  <si>
    <t>PS 580 131 - TNS Rudoltice, DŘT a SKŘ</t>
  </si>
  <si>
    <t>Soupis: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</si>
  <si>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</si>
  <si>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</si>
  <si>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</si>
  <si>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</si>
  <si>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</si>
  <si>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</si>
  <si>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</si>
  <si>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OST5 - Sdělovací a telekomunikační zařízení</t>
  </si>
  <si>
    <t>OST1 - TM-1P.PS</t>
  </si>
  <si>
    <t>OST2 - R3kV</t>
  </si>
  <si>
    <t>OST3 - R22kV</t>
  </si>
  <si>
    <t>OST4 - R110kV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</si>
  <si>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</si>
  <si>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</si>
  <si>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</si>
  <si>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</si>
  <si>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</si>
  <si>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</si>
  <si>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</si>
  <si>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</si>
  <si>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</si>
  <si>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</si>
  <si>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</si>
  <si>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</si>
  <si>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</si>
  <si>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</si>
  <si>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</si>
  <si>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</si>
  <si>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</si>
  <si>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OST5</t>
  </si>
  <si>
    <t>Sdělovací a telekomunikační zařízení</t>
  </si>
  <si>
    <t>K</t>
  </si>
  <si>
    <t>7491271010</t>
  </si>
  <si>
    <t>Demontáže elektroinstalace stávající elektroinstalace</t>
  </si>
  <si>
    <t>m2</t>
  </si>
  <si>
    <t>Sborník UOŽI 01 2019</t>
  </si>
  <si>
    <t>512</t>
  </si>
  <si>
    <t>-1833021878</t>
  </si>
  <si>
    <t>PP</t>
  </si>
  <si>
    <t>Demontáže elektroinstalace stávající elektroinstalace - kabely, svítidla, vypínače, zásuvky, krabice apod.</t>
  </si>
  <si>
    <t>7491471010</t>
  </si>
  <si>
    <t>Demontáže elektroinstalace stávajících roštů nebo žlabů včetně kabelů, výložníků a stojin</t>
  </si>
  <si>
    <t>m</t>
  </si>
  <si>
    <t>-488632182</t>
  </si>
  <si>
    <t>Demontáže elektroinstalace stávajících roštů nebo žlabů včetně kabelů, výložníků a stojin - včetně kabelových vedení umístěných na roštu</t>
  </si>
  <si>
    <t>3</t>
  </si>
  <si>
    <t>M</t>
  </si>
  <si>
    <t>7593310625</t>
  </si>
  <si>
    <t>Konstrukční díly RACK 19" 27U 600x600 na kolečkách, kovový, prosklené dveře, ventilační jednotka horní, rozvodný panel 230V s přepěťovou ochranou a 5 zásuvkami</t>
  </si>
  <si>
    <t>kus</t>
  </si>
  <si>
    <t>128</t>
  </si>
  <si>
    <t>-532245952</t>
  </si>
  <si>
    <t>P</t>
  </si>
  <si>
    <t>Poznámka k položce:_x000d_
Předmětem dodávky je Rack stojanový Triton RMA-42-A66-XAX-A1 19" 42U/600x600 skl.dveře_x000d_
_x000d_
včetně:_x000d_
1ks - napájecí panel 230V/16A SALTEK, RACK-PROTECTOR-VX7-1U.7xCZ zásuvka, přepěť.ochr., vypínač_x000d_
4ks - svorka zemnící (RAX-SV-X01-X1)_x000d_
1ks - lišta zemnící horizontální 19" (RAX-ZL-X02-A1)_x000d_
6ks - vyvazovací háčky 40x40 kovový - (RAX-D1-X44-X3)_x000d_
_x000d_
Je možné použít i jiných kvalitativně a technicky obdobných zařízení či řešení.</t>
  </si>
  <si>
    <t>7593315330</t>
  </si>
  <si>
    <t>Montáž datové skříně rack</t>
  </si>
  <si>
    <t>1910540358</t>
  </si>
  <si>
    <t xml:space="preserve">Poznámka k položce:_x000d_
Předmětem montáže je Rack stojanový Triton RMA-42-A66-XAX-A1 19" 42U/600x600 skl.dveře včetně:_x000d_
- napájecího panelu 230V/16A SALTEK, RACK-PROTECTOR-VX7-1U.7xCZ zásuvka, přepěť.ochr., vypínač_x000d_
- 4ks - svorka zemnící (RAX-SV-X01-X1)_x000d_
- 1ks - lišta zemnící horizontální 19" (RAX-ZL-X02-A1)_x000d_
_x000d_
Je možné použít i jiných kvalitativně a technicky obdobných zařízení či řešení._x000d_
</t>
  </si>
  <si>
    <t>5</t>
  </si>
  <si>
    <t>7590135040</t>
  </si>
  <si>
    <t>Číslování skříně účastnického rozvaděče</t>
  </si>
  <si>
    <t>-1563065288</t>
  </si>
  <si>
    <t>6</t>
  </si>
  <si>
    <t>7491207010</t>
  </si>
  <si>
    <t>Elektroinstalační materiál Kabelové stojiny a výložníky pozinkované 19" pevná police 1U hl.250, montáž na 2 stojiny</t>
  </si>
  <si>
    <t>8</t>
  </si>
  <si>
    <t>-1875731740</t>
  </si>
  <si>
    <t xml:space="preserve">Poznámka k položce:_x000d_
Předmětem dodávky je police Triton RAX-UP-450-A1 1U/450mm _x000d_
_x000d_
Je možné použít i jiných kvalitativně a technicky obdobných zařízení či řešení._x000d_
</t>
  </si>
  <si>
    <t>7</t>
  </si>
  <si>
    <t>7491207210</t>
  </si>
  <si>
    <t xml:space="preserve">Elektroinstalační materiál Kabelové stojiny a výložníky pozinkované Zadní vyvazovací panel do 19" stojin  pro OPB</t>
  </si>
  <si>
    <t>1655737817</t>
  </si>
  <si>
    <t>Poznámka k položce:_x000d_
Předmětem dodávky je panel vyvazovací Triton 1U oboustranná plastová lišta - RAX-VP-X03-A1 ._x000d_
_x000d_
Je možné použít i jiných kvalitativně a technicky obdobných zařízení či řešení.</t>
  </si>
  <si>
    <t>7491207020</t>
  </si>
  <si>
    <t>Elektroinstalační materiál Kabelové stojiny a výložníky pozinkované 19" pevná police 2U 2 hl.250, montáž na 2 stojiny</t>
  </si>
  <si>
    <t>256</t>
  </si>
  <si>
    <t>64</t>
  </si>
  <si>
    <t>-1840562271</t>
  </si>
  <si>
    <t>Poznámka k položce:_x000d_
Předmětem dodávky je Vana montážní 2U (Micos) _x000d_
_x000d_
Je možné použít i jiných kvalitativně a technicky obdobných zařízení či řešení.</t>
  </si>
  <si>
    <t>9</t>
  </si>
  <si>
    <t>7593315390</t>
  </si>
  <si>
    <t>Montáž panelu (kazety, vany desek plošných spojů) plast do RACKU 19"</t>
  </si>
  <si>
    <t>-464802061</t>
  </si>
  <si>
    <t xml:space="preserve">Poznámka k položce:_x000d_
Předmětem montáží je:_x000d_
1) police Triton RAX-UP-450-A1 1U/450mm _x000d_
2) panel vyvazovací Triton 1U oboustranná plastová lišta - RAX-VP-X03-A1 včetně _x000d_
3) vana 2U (Micos) včetně _x000d_
4) - 5ks montážní sady Triton M6 RAX-MS-X19-X1, 4x šroub, podložka a plovoucí matice._x000d_
    - 6ks vyvazovacích háčků 40x40 kovový - RAX-D1-X44-X3._x000d_
</t>
  </si>
  <si>
    <t>10</t>
  </si>
  <si>
    <t>7496701940</t>
  </si>
  <si>
    <t>DŘT, SKŘ, Elektrodispečink, DDTS Elektrodispečink Ostatní Patch panel rozvodů LAN datového rozváděče - do 24přípojek RJ45</t>
  </si>
  <si>
    <t>Dle předběžné tržní kalkulace 6_2019 OŘ HKR SEE</t>
  </si>
  <si>
    <t>813083938</t>
  </si>
  <si>
    <t>Poznámka k položce:_x000d_
Předmětem dodávky je Patch panel Panduit CPP24WBL pro moduly Mini-Jack, 1U 19"modulární 24 port._x000d_
_x000d_
Je možné použít i jiných kvalitativně a technicky obdobných zařízení či řešení.</t>
  </si>
  <si>
    <t>11</t>
  </si>
  <si>
    <t>7590560522-R</t>
  </si>
  <si>
    <t>Patch panel ISDN/TEL 25xRJ45 1U</t>
  </si>
  <si>
    <t>-315149780</t>
  </si>
  <si>
    <t>Poznámka k položce:_x000d_
Předmětem dodávky je Patch panel Solarix SX25-ISDN-BK, 1U, 25xRJ45 ISDN/TEL černý_x000d_
_x000d_
Je možné použít i jiných kvalitativně a technicky obdobných zařízení či řešení.</t>
  </si>
  <si>
    <t>12</t>
  </si>
  <si>
    <t>7590525683</t>
  </si>
  <si>
    <t>Montáž ukončení celoplastového kabelu v závěru nebo rozvaděči se zářezovými svorkovnicemi instalace telefonního patchpanelu včetně zakončení 25 pozic</t>
  </si>
  <si>
    <t>-681992461</t>
  </si>
  <si>
    <t>Poznámka k položce:_x000d_
Předmětem montáží je: _x000d_
1) Patch panelu Solarix SX25-ISDN-BK, 1U, 25xRJ45 ISDN/TEL černý_x000d_
2) Patch panelu Panduit CPP24WBL pro moduly Mini-Jack, 1U 19"modulární 24 port.</t>
  </si>
  <si>
    <t>13</t>
  </si>
  <si>
    <t>7492103850</t>
  </si>
  <si>
    <t>Spojovací vedení, podpěrné izolátory Spojky, ukončení pasu, ostatní Spojka RJ45 8p8c Cat.5e UTP SOLARIX</t>
  </si>
  <si>
    <t>-1277184548</t>
  </si>
  <si>
    <t>Poznámka k položce:_x000d_
Předmětem dodávky je Modul UTP Panduit CJ588BL, RJ-45, C5E, Mini-Jack, černý_x000d_
_x000d_
Je možné použít i jiných kvalitativně a technicky obdobných zařízení či řešení.</t>
  </si>
  <si>
    <t>14</t>
  </si>
  <si>
    <t>7590525677</t>
  </si>
  <si>
    <t>Montáž ukončení celoplastového kabelu v závěru nebo rozvaděči se zářezovými svorkovnicemi instalace modulu MINI-Jack nestíněný do cat. 5E</t>
  </si>
  <si>
    <t>472766679</t>
  </si>
  <si>
    <t>Poznámka k položce:_x000d_
Předmětem montáže je:_x000d_
Modulu UTP Panduit CJ588BL, RJ-45, C5E, Mini-Jack, černý</t>
  </si>
  <si>
    <t>7491201530</t>
  </si>
  <si>
    <t>Elektroinstalační materiál Elektroinstalační krabice a rozvodky Bez zapojení Krabice lištová LK80X16/T</t>
  </si>
  <si>
    <t>-249740057</t>
  </si>
  <si>
    <t>Poznámka k položce:_x000d_
Krabice lištová pro zásuvku LAN 3xRJ-45</t>
  </si>
  <si>
    <t>16</t>
  </si>
  <si>
    <t>7491252010</t>
  </si>
  <si>
    <t>Montáž krabic elektroinstalačních, rozvodek - bez zapojení krabice přístrojové</t>
  </si>
  <si>
    <t>764683685</t>
  </si>
  <si>
    <t>Montáž krabic elektroinstalačních, rozvodek - bez zapojení krabice přístrojové - včetně zhotovení otvoru</t>
  </si>
  <si>
    <t>Poznámka k položce:_x000d_
Montáž zásuvky LAN 3xRJ-45</t>
  </si>
  <si>
    <t>17</t>
  </si>
  <si>
    <t>7496701961-R</t>
  </si>
  <si>
    <t>Rámeček ABB Tango 3901A-B10</t>
  </si>
  <si>
    <t>-2127112314</t>
  </si>
  <si>
    <t>Poznámka k položce:_x000d_
Rámeček pro zásuvku LAN 3xRJ-45</t>
  </si>
  <si>
    <t>18</t>
  </si>
  <si>
    <t>759056027-R</t>
  </si>
  <si>
    <t>Kryt pro prvky Panduit Mini-Com 5014A-A00410 B</t>
  </si>
  <si>
    <t>-485073817</t>
  </si>
  <si>
    <t>Poznámka k položce:_x000d_
Kryt pro zásuvku LAN 3xRJ-45</t>
  </si>
  <si>
    <t>19</t>
  </si>
  <si>
    <t>317605335</t>
  </si>
  <si>
    <t>Poznámka k položce:_x000d_
Předmětem dodávky je Modul UTP Panduit CJ588WH, RJ-45, C5E, Mini-Jack, bílý_x000d_
pro zásuvku LAN 3xRJ-45_x000d_
_x000d_
Je možné použít i jiných kvalitativně a technicky obdobných zařízení či řešení.</t>
  </si>
  <si>
    <t>20</t>
  </si>
  <si>
    <t>7590575020</t>
  </si>
  <si>
    <t>Montáž zásuvky pro 1 datový port</t>
  </si>
  <si>
    <t>909094152</t>
  </si>
  <si>
    <t>Poznámka k položce:_x000d_
Předmětem montáží jsou datové porty v LAN zásuvkách</t>
  </si>
  <si>
    <t>7590525800</t>
  </si>
  <si>
    <t>Montáž krytu datové zásuvky na přístrojovou krabici</t>
  </si>
  <si>
    <t>-466381652</t>
  </si>
  <si>
    <t>Poznámka k položce:_x000d_
Předmětem montáží jsou kryty datových zásuvek</t>
  </si>
  <si>
    <t>22</t>
  </si>
  <si>
    <t>7590560520-R</t>
  </si>
  <si>
    <t>Patchcord UTP RJ45/RJ45 C5E 0,5m</t>
  </si>
  <si>
    <t>440615417</t>
  </si>
  <si>
    <t>23</t>
  </si>
  <si>
    <t>7590560521-R</t>
  </si>
  <si>
    <t>Patchcord UTP RJ45/RJ45 C5E 2m</t>
  </si>
  <si>
    <t>-1634406413</t>
  </si>
  <si>
    <t>24</t>
  </si>
  <si>
    <t>7590560528-R</t>
  </si>
  <si>
    <t>Patchcord UTP RJ45/RJ45 C5E 3m</t>
  </si>
  <si>
    <t>1655098807</t>
  </si>
  <si>
    <t>25</t>
  </si>
  <si>
    <t>7590560500</t>
  </si>
  <si>
    <t>Optické kabely Spojky a příslušenství pro optické sítě Ostatní Optický patchcord do 5 m</t>
  </si>
  <si>
    <t>-1846160030</t>
  </si>
  <si>
    <t>Poznámka k položce:_x000d_
Předmětem dodávky je Patchcord FO SM 9/125 E2000/APC-LC/PC, 2m, duplex._x000d_
_x000d_
Je možné použít i jiných kvalitativně a technicky obdobných zařízení či řešení.</t>
  </si>
  <si>
    <t>26</t>
  </si>
  <si>
    <t>7590565125</t>
  </si>
  <si>
    <t>Uložení a propojení propojovací šňůry (patchcord) s konektory</t>
  </si>
  <si>
    <t>246143149</t>
  </si>
  <si>
    <t>Poznámka k položce:_x000d_
Předmětem je uložení optických a metalických patchcordů</t>
  </si>
  <si>
    <t>27</t>
  </si>
  <si>
    <t>7590540519</t>
  </si>
  <si>
    <t xml:space="preserve">Slaboproudé rozvody, kabely pro přívod a vnitřní instalaci UTP/FTP kategorie 5e 100Mhz  1 Gbps UTP Nestíněný vnitřní, drát, nehořlavý, bezhalogenní, nízkodýmavý</t>
  </si>
  <si>
    <t>833350126</t>
  </si>
  <si>
    <t>Poznámka k položce:_x000d_
Předmětem dodávky je kabel U/UTP Solarix SXKD-5E-UTP-LSOH, 4pár, cat.5E, bezhalogenový (box 305m) - Dca s1 d2 a1_x000d_
_x000d_
Je možné použít i jiných kvalitativně a technicky obdobných zařízení či řešení.</t>
  </si>
  <si>
    <t>28</t>
  </si>
  <si>
    <t>7590525145</t>
  </si>
  <si>
    <t>Uložení do žlabu/trubky/lišty kabelu STP/UTP/FTP (do cat. 6)</t>
  </si>
  <si>
    <t>2019983618</t>
  </si>
  <si>
    <t>Poznámka k položce:_x000d_
Včetně 15ks kontrolního měření bez vystavení protokolu</t>
  </si>
  <si>
    <t>29</t>
  </si>
  <si>
    <t>7590560030</t>
  </si>
  <si>
    <t>Optické kabely Optické kabely střední konstrukce pro záfuk, přifuk do HDPE chráničky 12 vl. 2x6 vl./trubička, HDPE plášť 8,1 mm (6 el.)</t>
  </si>
  <si>
    <t>696650356</t>
  </si>
  <si>
    <t xml:space="preserve">Poznámka k položce:_x000d_
Předmětem dodávky je mikrokabel LT MiDia 12vl. AW FLEX, 6.vl trubička, OD 8,4 mm (6 el.)._x000d_
Je možné použít i jiných kvalitativně a technicky obdobných zařízení či řešení. </t>
  </si>
  <si>
    <t>30</t>
  </si>
  <si>
    <t>7593505292</t>
  </si>
  <si>
    <t>Zafukování optického kabelu HDPE</t>
  </si>
  <si>
    <t>-548765562</t>
  </si>
  <si>
    <t>31</t>
  </si>
  <si>
    <t>7593505332</t>
  </si>
  <si>
    <t>Uložení optického kabelu do žlabu/trubky/lišty 12-36 vláken</t>
  </si>
  <si>
    <t>2113914303</t>
  </si>
  <si>
    <t>Poznámka k položce:_x000d_
V rámci TNS ve sklepním protoru</t>
  </si>
  <si>
    <t>32</t>
  </si>
  <si>
    <t>7593505110</t>
  </si>
  <si>
    <t>Zatažení ochr. trubky HFX 20 uvnitř objektu</t>
  </si>
  <si>
    <t>-899261841</t>
  </si>
  <si>
    <t>33</t>
  </si>
  <si>
    <t>1310010011-R</t>
  </si>
  <si>
    <t>Zřízení startovací jámy místa pro zafukování, přifouknutí optického kabelu nebo MT v zástavbě</t>
  </si>
  <si>
    <t>-386752162</t>
  </si>
  <si>
    <t>34</t>
  </si>
  <si>
    <t>7590560611</t>
  </si>
  <si>
    <t>Optické kabely Spojky a příslušenství pro optické sítě Ostatní Konektorový modul E-2000 se stand.opt.kazetou vybavený pigtaily a adaptéry</t>
  </si>
  <si>
    <t>683362226</t>
  </si>
  <si>
    <t xml:space="preserve">Poznámka k položce:_x000d_
Předmětem dodávky je Rack mount  Police optická MCNP-2S-24-E2A-C-2 (24 vláken SM, konektor E2000)_x000d_
_x000d_
včetně:_x000d_
48x - pigtail 9/125, E2000/APC, 1m, vlákno 900 um_x000d_
8x - adaptér FO E2000/E2000 k přišroubování do panelu, BelStewart_x000d_
_x000d_
Je možné použít i jiných kvalitativně a technicky obdobných zařízení či řešení.</t>
  </si>
  <si>
    <t>35</t>
  </si>
  <si>
    <t>7593315065</t>
  </si>
  <si>
    <t>Montáž optického rozvaděče</t>
  </si>
  <si>
    <t>977207655</t>
  </si>
  <si>
    <t>36</t>
  </si>
  <si>
    <t>7593315070</t>
  </si>
  <si>
    <t>Montáž vany do optického rozvaděče</t>
  </si>
  <si>
    <t>-134275945</t>
  </si>
  <si>
    <t>37</t>
  </si>
  <si>
    <t>7590135030</t>
  </si>
  <si>
    <t>Připevnění kabelového rozvaděče pro vnější i vnitřní instalaci na konstrukci nebo stožár</t>
  </si>
  <si>
    <t>-290441054</t>
  </si>
  <si>
    <t>Připevnění kabelového rozvaděče pro vnější i vnitřní instalaci na konstrukci nebo stožár - včetně zatažení kabelů</t>
  </si>
  <si>
    <t>Poznámka k položce:_x000d_
Uchycení optického rozváděče (ODF) do stojanu</t>
  </si>
  <si>
    <t>38</t>
  </si>
  <si>
    <t>7593505222</t>
  </si>
  <si>
    <t>Montáž spojky odbočky MT - T nebo Y</t>
  </si>
  <si>
    <t>157105240</t>
  </si>
  <si>
    <t>Poznámka k položce:_x000d_
Instalace optického kabelu do spojky nebo do rozváděče</t>
  </si>
  <si>
    <t>39</t>
  </si>
  <si>
    <t>7590565052</t>
  </si>
  <si>
    <t>Spojování a ukončení kabelů optických svár optického vlákna ve spojce (rozvaděči) nad 36 vláken</t>
  </si>
  <si>
    <t>vlákno</t>
  </si>
  <si>
    <t>719208640</t>
  </si>
  <si>
    <t>Spojování a ukončení kabelů optických svár optického vlákna ve spojce (rozvaděči) nad 36 vláken - práce spojené s montáží specifikované kabelizace specifikovaným způsobem</t>
  </si>
  <si>
    <t>40</t>
  </si>
  <si>
    <t>7598035135</t>
  </si>
  <si>
    <t>PM + OTDR + PMD obě vlnové délky obousměrně</t>
  </si>
  <si>
    <t>1799745749</t>
  </si>
  <si>
    <t>41</t>
  </si>
  <si>
    <t>7590560519</t>
  </si>
  <si>
    <t>Optické kabely Spojky a příslušenství pro optické sítě Ostatní Rezerva optického kabelu do 500mm</t>
  </si>
  <si>
    <t>479293128</t>
  </si>
  <si>
    <t>42</t>
  </si>
  <si>
    <t>7590565186</t>
  </si>
  <si>
    <t>Montáž optického kabelu závěsného formování a uložení rezervy optického kabelu do krytu (v objektu)</t>
  </si>
  <si>
    <t>1348437627</t>
  </si>
  <si>
    <t>43</t>
  </si>
  <si>
    <t>7598035150</t>
  </si>
  <si>
    <t>Záznam a vyhodnocení měřících protokolů na nosič (1 případ = 1 kus)</t>
  </si>
  <si>
    <t>893739822</t>
  </si>
  <si>
    <t>44</t>
  </si>
  <si>
    <t>7491200260</t>
  </si>
  <si>
    <t>Elektroinstalační materiál Elektroinstalační lišty a kabelové žlaby Lišta LHD 40x20 vkládací bílá 2m</t>
  </si>
  <si>
    <t>1744073465</t>
  </si>
  <si>
    <t>45</t>
  </si>
  <si>
    <t>7491251010</t>
  </si>
  <si>
    <t>Montáž lišt elektroinstalačních, kabelových žlabů z PVC-U jednokomorových zaklapávacích rozměru 40/40 mm</t>
  </si>
  <si>
    <t>-967230823</t>
  </si>
  <si>
    <t>Montáž lišt elektroinstalačních, kabelových žlabů z PVC-U jednokomorových zaklapávacích rozměru 40/40 mm - na konstrukci, omítku apod. včetně spojek, ohybů, rohů, bez krabic</t>
  </si>
  <si>
    <t>46</t>
  </si>
  <si>
    <t>7491201510</t>
  </si>
  <si>
    <t>Elektroinstalační materiál Elektroinstalační krabice a rozvodky Bez zapojení Krabice KSK 80 sv.šedá IP66</t>
  </si>
  <si>
    <t>1157588971</t>
  </si>
  <si>
    <t xml:space="preserve">Poznámka k položce:_x000d_
Předmětem dodávky je krabice přístrojová LK 80x20R/1 (81x81x20) _x000d_
</t>
  </si>
  <si>
    <t>47</t>
  </si>
  <si>
    <t>-1796527813</t>
  </si>
  <si>
    <t>48</t>
  </si>
  <si>
    <t>7491204730</t>
  </si>
  <si>
    <t>Elektroinstalační materiál Zásuvky instalační Zásuvka CLASSIC 5517-2389 B1</t>
  </si>
  <si>
    <t>943012961</t>
  </si>
  <si>
    <t>49</t>
  </si>
  <si>
    <t>7491254010</t>
  </si>
  <si>
    <t>Montáž zásuvek instalačních domovních 10/16 A, 250 V, IP20 bez přepěťové ochrany nebo se zabudovanou přepěťovou ochranou jednoduchých nebo dvojitých</t>
  </si>
  <si>
    <t>56533383</t>
  </si>
  <si>
    <t>Montáž zásuvek instalačních domovních 10/16 A, 250 V, IP20 bez přepěťové ochrany nebo se zabudovanou přepěťovou ochranou jednoduchých nebo dvojitých - včetně zapojení a osazení</t>
  </si>
  <si>
    <t>50</t>
  </si>
  <si>
    <t>7492751020</t>
  </si>
  <si>
    <t>Montáž ukončení kabelů nn v rozvaděči nebo na přístroji izolovaných s označením 2 - 5-ti žílových do 2,5 mm2</t>
  </si>
  <si>
    <t>-409795614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</si>
  <si>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</si>
  <si>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Poznámka k položce:_x000d_
Zapojení el. instalační zásuvky</t>
  </si>
  <si>
    <t>51</t>
  </si>
  <si>
    <t>7491100170</t>
  </si>
  <si>
    <t>Trubková vedení Ohebné elektroinstalační trubky 1232 pr.32 750N SUPERFLEX</t>
  </si>
  <si>
    <t>-139329058</t>
  </si>
  <si>
    <t>52</t>
  </si>
  <si>
    <t>7491100271-R</t>
  </si>
  <si>
    <t>Trubka ohebná bezhalogenová HFXP-HT-32</t>
  </si>
  <si>
    <t>86611741</t>
  </si>
  <si>
    <t>53</t>
  </si>
  <si>
    <t>7491151010</t>
  </si>
  <si>
    <t>Montáž trubek ohebných elektroinstalačních hladkých z PVC uložených volně nebo pod omítkou průměru do 50 mm</t>
  </si>
  <si>
    <t>-275229958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</si>
  <si>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</si>
  <si>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54</t>
  </si>
  <si>
    <t>7598035170</t>
  </si>
  <si>
    <t>Kontrola tlakutěsnosti HDPE trubky v úseku do 2 000 m</t>
  </si>
  <si>
    <t>-1556915809</t>
  </si>
  <si>
    <t>Poznámka k položce:_x000d_
Přívodní HDPE do TNS</t>
  </si>
  <si>
    <t>55</t>
  </si>
  <si>
    <t>7593501195</t>
  </si>
  <si>
    <t>Trasy kabelového vedení Spojky šroubovací pro chráničky optického kabelu HDPE 5050 průměr 40 mm</t>
  </si>
  <si>
    <t>-461401751</t>
  </si>
  <si>
    <t>Poznámka k položce:_x000d_
Je možné použít i jiných kvalitativně a technicky obdobných zařízení či řešení.</t>
  </si>
  <si>
    <t>VV</t>
  </si>
  <si>
    <t>"Koncovka plastová PLASSON 40"2</t>
  </si>
  <si>
    <t>"Spojka PLASSON 40"2</t>
  </si>
  <si>
    <t>Součet</t>
  </si>
  <si>
    <t>56</t>
  </si>
  <si>
    <t>7593501173</t>
  </si>
  <si>
    <t>Trasy kabelového vedení Chránička dělená KKHR 40 trubka půlená opravná HDPE 2m</t>
  </si>
  <si>
    <t>-2141157084</t>
  </si>
  <si>
    <t>Poznámka k položce:_x000d_
Předmětem dodávky je trubka opravná půlená KKHR 40x2000mm_x000d_
včetně 2ks zámklu EBM 40_x000d_
_x000d_
Je možné použít i jiných kvalitativně a technicky obdobných zařízení či řešení.</t>
  </si>
  <si>
    <t>57</t>
  </si>
  <si>
    <t>7593505224</t>
  </si>
  <si>
    <t>Montáž spojky opravné půlené spojky na HDPE - Plasson</t>
  </si>
  <si>
    <t>-2140293430</t>
  </si>
  <si>
    <t>58</t>
  </si>
  <si>
    <t>7593501140-R</t>
  </si>
  <si>
    <t>Průchodka Jackmoon do HDPE chráničky 40mm</t>
  </si>
  <si>
    <t>67167212</t>
  </si>
  <si>
    <t>59</t>
  </si>
  <si>
    <t>7593505090</t>
  </si>
  <si>
    <t>Montáž těsnicí kabelové příruby průchodky JackMoon</t>
  </si>
  <si>
    <t>-179177623</t>
  </si>
  <si>
    <t>60</t>
  </si>
  <si>
    <t>7595600420</t>
  </si>
  <si>
    <t xml:space="preserve">Datové -  switch L2 24 portů 10 / 100, 2x SFP</t>
  </si>
  <si>
    <t>1746946509</t>
  </si>
  <si>
    <t xml:space="preserve">Poznámka k položce:_x000d_
Předmětem dodávky je Switch Cisco Catalyst 2960 Plus 24 10/100 + 2T/SFP LAN Base Image._x000d_
_x000d_
Je možné použít i jiných kvalitativně a technicky obdobných zařízení či řešení._x000d_
</t>
  </si>
  <si>
    <t>61</t>
  </si>
  <si>
    <t>7595605185</t>
  </si>
  <si>
    <t>Montáž routeru (směrovače), switche (přepínače) a huby (rozbočovače) instalace a konfigurace switche L2 upevněného - expertní</t>
  </si>
  <si>
    <t>287263604</t>
  </si>
  <si>
    <t>62</t>
  </si>
  <si>
    <t>7595605190</t>
  </si>
  <si>
    <t>Montáž routeru (směrovače), switche (přepínače) a huby (rozbočovače) instalace a konfigurace switche L2 neupevněného - základní</t>
  </si>
  <si>
    <t>132351071</t>
  </si>
  <si>
    <t>63</t>
  </si>
  <si>
    <t>7496700410</t>
  </si>
  <si>
    <t>DŘT, SKŘ, Elektrodispečink, DDTS DŘT a SKŘ skříně pro automatizaci Ethernet sériová linka,ethernet optika, sériová linka optika, převodníky mezi sériovými linkami RS-232,422,485 Transceiver pro konkrétní optický kabel SM, MM</t>
  </si>
  <si>
    <t>-1100846593</t>
  </si>
  <si>
    <t>Poznámka k položce:_x000d_
Předmětem dodávky je modul SFP transceiver 1,25Gbps, 1000BASE-LX, SM, 10km, 1310nm. Cisco compatible._x000d_
_x000d_
Je možné použít i jiných kvalitativně a technicky obdobných zařízení či řešení.</t>
  </si>
  <si>
    <t>7595605155</t>
  </si>
  <si>
    <t>Montáž modemu, převodníku, repeatru instalace a konfigurace modemu</t>
  </si>
  <si>
    <t>-850446319</t>
  </si>
  <si>
    <t>65</t>
  </si>
  <si>
    <t>7496600490-R</t>
  </si>
  <si>
    <t xml:space="preserve">APC Smart-UPS 450VA, 230V </t>
  </si>
  <si>
    <t>157220112</t>
  </si>
  <si>
    <t xml:space="preserve">APC Smart-UPS 450VA line interactive RM1U, 230V </t>
  </si>
  <si>
    <t>66</t>
  </si>
  <si>
    <t>7593005060</t>
  </si>
  <si>
    <t>Montáž záložního napájecího zdroje instalace UPS standalone</t>
  </si>
  <si>
    <t>-1972099300</t>
  </si>
  <si>
    <t>67</t>
  </si>
  <si>
    <t>7492400460</t>
  </si>
  <si>
    <t>Kabely, vodiče - vn Kabely nad 22kV Označovací štítek na kabel (100 ks)</t>
  </si>
  <si>
    <t>sada</t>
  </si>
  <si>
    <t>151712989</t>
  </si>
  <si>
    <t>68</t>
  </si>
  <si>
    <t>7590525750</t>
  </si>
  <si>
    <t>Montáž štítku kabelového průběžného</t>
  </si>
  <si>
    <t>1157933216</t>
  </si>
  <si>
    <t>Montáž štítku kabelového průběžného - zhotovení štítku, vyražení znaku kabelu na štítek, připevnění štítku na kabel, ovinutí štítku páskou PVC</t>
  </si>
  <si>
    <t>69</t>
  </si>
  <si>
    <t>7595141020-R</t>
  </si>
  <si>
    <t>IP Telefon Cisco 3905 včetně adaptéru</t>
  </si>
  <si>
    <t>-1213126405</t>
  </si>
  <si>
    <t>Poznámka k položce:_x000d_
Bez licence, včetně SW podpory</t>
  </si>
  <si>
    <t>70</t>
  </si>
  <si>
    <t>7595141021-R</t>
  </si>
  <si>
    <t>Siemens Gigaset A510 IP</t>
  </si>
  <si>
    <t>1841784743</t>
  </si>
  <si>
    <t>Poznámka k položce:_x000d_
S licencí a SW podporou</t>
  </si>
  <si>
    <t>71</t>
  </si>
  <si>
    <t>7595141022-R</t>
  </si>
  <si>
    <t>IP Telefon Cisco CP-7861-K9</t>
  </si>
  <si>
    <t>-843459814</t>
  </si>
  <si>
    <t>Poznámka k položce:_x000d_
Bez licence a s displejem</t>
  </si>
  <si>
    <t>72</t>
  </si>
  <si>
    <t>7595200080</t>
  </si>
  <si>
    <t>Telefonní ústředny Systémy Přenosové IP telefonie: callmanager do 300 portů licence za public uživatele</t>
  </si>
  <si>
    <t>-1302331010</t>
  </si>
  <si>
    <t>Poznámka k položce:_x000d_
Licence CUCM pro IP telefon</t>
  </si>
  <si>
    <t>73</t>
  </si>
  <si>
    <t>7595120200</t>
  </si>
  <si>
    <t>Telefonní přístroje nezapojené na ústřednu Modul externího napájení pro venkovní telefonní objekt HMB-EXT-Sx</t>
  </si>
  <si>
    <t>1630097109</t>
  </si>
  <si>
    <t>Poznámka k položce:_x000d_
Předmětem dodávky je externí Poe (napájení po internetu) pro IP telefon</t>
  </si>
  <si>
    <t>74</t>
  </si>
  <si>
    <t>7595215170</t>
  </si>
  <si>
    <t>Montáž PBX (elektronické, digitální, VoIP, GSM-GW…) konfigurace parametrů telefonní linky v PBX analogové</t>
  </si>
  <si>
    <t>-772401764</t>
  </si>
  <si>
    <t>Poznámka k položce:_x000d_
Včetně zapojení nápájení IP telefonu</t>
  </si>
  <si>
    <t>75</t>
  </si>
  <si>
    <t>7496700750</t>
  </si>
  <si>
    <t>DŘT, SKŘ, Elektrodispečink, DDTS DŘT a SKŘ skříně pro automatizaci Periférie Drobný montážní materiál pro telemechanickou jednotku v objektu NS</t>
  </si>
  <si>
    <t>544747355</t>
  </si>
  <si>
    <t>Poznámka k položce:_x000d_
Drobný montážní materiál vodiče, svorky, příchytky, stahovací pásky, montážní pěna, bleskojistky do LSA pásku, přepěťové ochrany do LSA pásku apod.</t>
  </si>
  <si>
    <t>76</t>
  </si>
  <si>
    <t>7492756030</t>
  </si>
  <si>
    <t>Pomocné práce pro montáž kabelů vyhledání stávajících kabelů ( měření, sonda )</t>
  </si>
  <si>
    <t>434040655</t>
  </si>
  <si>
    <t>Pomocné práce pro montáž kabelů vyhledání stávajících kabelů ( měření, sonda ) - v obvodu žel. stanice nebo na na trati včetně provedení sondy</t>
  </si>
  <si>
    <t>Poznámka k položce:_x000d_
Předmětem dodávky je zaměření stávajících HDPE trubek s kabely</t>
  </si>
  <si>
    <t>77</t>
  </si>
  <si>
    <t>7598025005</t>
  </si>
  <si>
    <t>Měření dálkových kabelů stejnosměrné kontrolní kabelů čtyřky</t>
  </si>
  <si>
    <t>1057018578</t>
  </si>
  <si>
    <t>78</t>
  </si>
  <si>
    <t>7499151020</t>
  </si>
  <si>
    <t>Dokončovací práce úprava zapojení stávajících kabelových skříní/rozvaděčů</t>
  </si>
  <si>
    <t>hod</t>
  </si>
  <si>
    <t>1509860182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</si>
  <si>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</si>
  <si>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 xml:space="preserve">Poznámka k položce:_x000d_
_x000d_
</t>
  </si>
  <si>
    <t>"utěsnění otvoru montážní pěnou"0,5</t>
  </si>
  <si>
    <t>"kontrolní měření 14x UTP kabelu bez vystavení protokolu"1,5</t>
  </si>
  <si>
    <t>"instalace 80x bleskojistky do LSA pásku"6</t>
  </si>
  <si>
    <t>"instalace 8x přepěťové ochrany do LSA pásku"3</t>
  </si>
  <si>
    <t>"přemístění stávajících kabelových rozvodů do datového rozvaděče"20</t>
  </si>
  <si>
    <t>"konfigurace datové sítě"10</t>
  </si>
  <si>
    <t>"převedení provozu na metalických kabelech SŽDC"6</t>
  </si>
  <si>
    <t>"přemístění tel. ústředny do datového rozvaděče vč.přepojení"2</t>
  </si>
  <si>
    <t>OST1</t>
  </si>
  <si>
    <t>TM-1P.PS</t>
  </si>
  <si>
    <t>79</t>
  </si>
  <si>
    <t>7496771010</t>
  </si>
  <si>
    <t>Demontáž skříně SKŘ/automatizace 1 pole</t>
  </si>
  <si>
    <t>1701020622</t>
  </si>
  <si>
    <t xml:space="preserve">Poznámka k položce:_x000d_
Demontáž stávajících skříní TM-1P, RS-11, RS-12_x000d_
</t>
  </si>
  <si>
    <t>80</t>
  </si>
  <si>
    <t>7593317065</t>
  </si>
  <si>
    <t>Demontáž optického rozvaděče skříně</t>
  </si>
  <si>
    <t>2131667611</t>
  </si>
  <si>
    <t xml:space="preserve">Poznámka k položce:_x000d_
Demontáž optického rozváděče pro spojení do R110kV ve stávající skříni DŘT._x000d_
</t>
  </si>
  <si>
    <t>81</t>
  </si>
  <si>
    <t>41569338</t>
  </si>
  <si>
    <t>Poznámka k položce:_x000d_
Zpětná montáž demontovaného rozváděče optického ukončení z R110kV, ze stávající skříně TM-1P do nové TM-1P.PS.</t>
  </si>
  <si>
    <t>82</t>
  </si>
  <si>
    <t>7595607065</t>
  </si>
  <si>
    <t>Demontáž SDH, PDH, PCM, DSLAM transcieveru, převodníku</t>
  </si>
  <si>
    <t>-2111793619</t>
  </si>
  <si>
    <t xml:space="preserve">Poznámka k položce:_x000d_
Demontáž převodníku RS-232, pro komunikaci MŘS, ze stolu dozorny._x000d_
</t>
  </si>
  <si>
    <t>83</t>
  </si>
  <si>
    <t>7596517010</t>
  </si>
  <si>
    <t>Demontáž PC pro informační zařízení - řídící jednotka</t>
  </si>
  <si>
    <t>-1381277515</t>
  </si>
  <si>
    <t xml:space="preserve">Poznámka k položce:_x000d_
Demontáž stávajícího IPC MŘS ze stolu dozorny a přesunutí do TM-1P.PS._x000d_
</t>
  </si>
  <si>
    <t>84</t>
  </si>
  <si>
    <t>7596515010</t>
  </si>
  <si>
    <t>Montáž PC pro informační zařízení - řídící jednotka</t>
  </si>
  <si>
    <t>-1645645420</t>
  </si>
  <si>
    <t>Montáž PC pro informační zařízení - řídící jednotka - včetně připojení, seřízení a přezkoušení funkce</t>
  </si>
  <si>
    <t xml:space="preserve">Poznámka k položce:_x000d_
Montáž stávajícího přesouvaného IPC MŘS do TM-1P.PS._x000d_
</t>
  </si>
  <si>
    <t>85</t>
  </si>
  <si>
    <t>7492471010</t>
  </si>
  <si>
    <t>Demontáže kabelových vedení nn</t>
  </si>
  <si>
    <t>1576629603</t>
  </si>
  <si>
    <t>Demontáže silnoproudých rozvodů Demontáže kabelových vedení (demontáž ze zemní kynety, roštu, rozvaděče, trubky, chráničky apod.) nn</t>
  </si>
  <si>
    <t>"Demontáž stávající metalické kom. linky z TM-1P do kab. uzávěrů, odletování z translátorů"10</t>
  </si>
  <si>
    <t>"Demontáž stávajícího optického spojení mezi TM-1P a převodníkem pro MŘS ve stole dozorny"25</t>
  </si>
  <si>
    <t>86</t>
  </si>
  <si>
    <t>7496700010</t>
  </si>
  <si>
    <t>DŘT, SKŘ, Elektrodispečink, DDTS DŘT a SKŘ skříně pro automatizaci Skříň pro telemechanickou jednotku 600x2000, oboustranný přístup, vybavená</t>
  </si>
  <si>
    <t>504505184</t>
  </si>
  <si>
    <t xml:space="preserve">Poznámka k položce:_x000d_
TM-1P.PS včetně zdrojů, přepěťových ochran, svorkovnic, jištění, servisních portů, zdrojů, přechodových signálových, povelových modulů a veškerých dalších drobných pomocných obvodů._x000d_
_x000d_
Předmětem dodávky není PLC1, GPS1, SW1, SW2._x000d_
</t>
  </si>
  <si>
    <t>87</t>
  </si>
  <si>
    <t>7496700520</t>
  </si>
  <si>
    <t>DŘT, SKŘ, Elektrodispečink, DDTS DŘT a SKŘ skříně pro automatizaci Periférie LCD monitor s full HD rozlišením 1920x1080, vstupem HDMI, DVI, IPS panel s LED podsvícením, 24"</t>
  </si>
  <si>
    <t>62914814</t>
  </si>
  <si>
    <t xml:space="preserve">Poznámka k položce:_x000d_
Předmětem dodávky je:_x000d_
_x000d_
All in One - pro MŘS
_x000d_
LCD panel: IPS, 23”, LED backlight, FHD (1920x1080)
_x000d_
RAM-4G_x000d_
HDD-1T_x000d_
min. CPU - i3_x000d_
</t>
  </si>
  <si>
    <t>88</t>
  </si>
  <si>
    <t>7496753024</t>
  </si>
  <si>
    <t>Montáž SKŘ - DŘT, IPC, PLC rozvaděče s PLC v objektu oboustrannného</t>
  </si>
  <si>
    <t>-518981619</t>
  </si>
  <si>
    <t>Poznámka k položce:_x000d_
Montáž nové skříně TM-1P.PS + All In One pro MŘS._x000d_
Zajištění přechodových stavů při demontáži stávající skříně TM-1P.</t>
  </si>
  <si>
    <t>89</t>
  </si>
  <si>
    <t>7496701320</t>
  </si>
  <si>
    <t>DŘT, SKŘ, Elektrodispečink, DDTS DŘT a SKŘ skříně pro automatizaci PLC typ_5 (TECOMAT) Procesorová jednotka CPU (CP), kom. rozhranní ethernet, serial, USB</t>
  </si>
  <si>
    <t>1501314769</t>
  </si>
  <si>
    <t xml:space="preserve">Poznámka k položce:_x000d_
CPU, 320kB+192kB, DataBox 0.5MB, rozšiřitelný +3MB, 2x SCH, 1xUSB, 1xEthernet 10/100Mbit, MMC/SDHC slot_x000d_
</t>
  </si>
  <si>
    <t>90</t>
  </si>
  <si>
    <t>7496701350</t>
  </si>
  <si>
    <t>DŘT, SKŘ, Elektrodispečink, DDTS DŘT a SKŘ skříně pro automatizaci PLC typ_5 (TECOMAT) Napájecí zdroj pro CPU (PW), 110VDC</t>
  </si>
  <si>
    <t>1267910871</t>
  </si>
  <si>
    <t xml:space="preserve">Poznámka k položce:_x000d_
Zdroj 115VDC bez UPS_x000d_
</t>
  </si>
  <si>
    <t>91</t>
  </si>
  <si>
    <t>7496701360</t>
  </si>
  <si>
    <t>DŘT, SKŘ, Elektrodispečink, DDTS DŘT a SKŘ skříně pro automatizaci PLC typ_5 (TECOMAT) Vana pro PLC včetně kabeláže a konektorů</t>
  </si>
  <si>
    <t>-402606420</t>
  </si>
  <si>
    <t xml:space="preserve">Poznámka k položce:_x000d_
Rám 15 pozic, včetně ukončení sběrnice_x000d_
</t>
  </si>
  <si>
    <t>92</t>
  </si>
  <si>
    <t>7496701370</t>
  </si>
  <si>
    <t>DŘT, SKŘ, Elektrodispečink, DDTS DŘT a SKŘ skříně pro automatizaci PLC typ_5 (TECOMAT) Komunikační jednotka (SC), kom. rozhranní ethernet, serial</t>
  </si>
  <si>
    <t>-842327092</t>
  </si>
  <si>
    <t xml:space="preserve">Poznámka k položce:_x000d_
Rozšířující komunikační modul - 1 x Ethernet 10Mbit/RJ-45, 2 sériové kanály, volitemné rozhrání_x000d_
</t>
  </si>
  <si>
    <t>93</t>
  </si>
  <si>
    <t>7496701390</t>
  </si>
  <si>
    <t>DŘT, SKŘ, Elektrodispečink, DDTS DŘT a SKŘ skříně pro automatizaci PLC typ_5 (TECOMAT) Vstupní jednotka PLC GO 32xDI (IB), 24VDC, kompletní</t>
  </si>
  <si>
    <t>1371483251</t>
  </si>
  <si>
    <t xml:space="preserve">Poznámka k položce:_x000d_
Digitální vstupy -  32xDI, GO, 24 VDC, 4 mA, 0.5ms - včetně konektorů_x000d_
</t>
  </si>
  <si>
    <t>94</t>
  </si>
  <si>
    <t>7496701380</t>
  </si>
  <si>
    <t>DŘT, SKŘ, Elektrodispečink, DDTS DŘT a SKŘ skříně pro automatizaci PLC typ_5 (TECOMAT) Výstupní jednotka PLC GO (OR), 16xRO, 12-230V, kompletní</t>
  </si>
  <si>
    <t>409282373</t>
  </si>
  <si>
    <t xml:space="preserve">Poznámka k položce:_x000d_
Releové výstupy - 16xRO GO, relé spínací - včetně konektorů_x000d_
</t>
  </si>
  <si>
    <t>95</t>
  </si>
  <si>
    <t>7592500090-R</t>
  </si>
  <si>
    <t>Diagnostická zařízení Záznamové DownRec</t>
  </si>
  <si>
    <t>2011416283</t>
  </si>
  <si>
    <t>Poznámka k položce:_x000d_
Diagnostické zařízení pro zpracování a vyhodnocování záznamů, chování, poruchových stavů z IED po protokolu IEC 61850 v rámci objektu TNS._x000d_
Včetně lic. MicroScada a konfigurace dle standardu._x000d_
Včetně 1x výjezdu technika výrobce zařízení, pro kontrolu konfigurací._x000d_
např.: SYS600 DownRec_x000d_
_x000d_
Je možné použít i jiných kvalitativně a technicky obdobných zařízení či řešení.</t>
  </si>
  <si>
    <t>96</t>
  </si>
  <si>
    <t>7496753042</t>
  </si>
  <si>
    <t>Montáž SKŘ - DŘT, IPC, PLC instalace montážního materiálu v objektu NS</t>
  </si>
  <si>
    <t>230429140</t>
  </si>
  <si>
    <t xml:space="preserve">Poznámka k položce:_x000d_
_x000d_
_x000d_
_x000d_
_x000d_
_x000d_
_x000d_
</t>
  </si>
  <si>
    <t xml:space="preserve">"Montáž sestavy PLC: CPU, zdroj, vana, SC, IB, OR, DownRec do TM-1P.PS"1 </t>
  </si>
  <si>
    <t>"Montáž NTP GPS serveru + FVx do TM-1P.PS"1</t>
  </si>
  <si>
    <t>97</t>
  </si>
  <si>
    <t>7590540509</t>
  </si>
  <si>
    <t xml:space="preserve">Slaboproudé rozvody, kabely pro přívod a vnitřní instalaci UTP/FTP kategorie 5e 100Mhz  1 Gbps UTP Nestíněný, PVC vnitřní, drát</t>
  </si>
  <si>
    <t>-1514202320</t>
  </si>
  <si>
    <t>"Propoj mezi RACK a TM-1P.PS"2*6</t>
  </si>
  <si>
    <t>"Propojení SW1 a SW2"1*2</t>
  </si>
  <si>
    <t>"Propojení SW1 a PC-AllInOne(MŘS) v dozorně"1*25</t>
  </si>
  <si>
    <t>"Propojení IPS a SW1"1*2</t>
  </si>
  <si>
    <t>"Propojení GPS NTP server a SW2"1*3</t>
  </si>
  <si>
    <t>"Propojení CPU, SC/1, SC/2 do ETH a SWx"3*3</t>
  </si>
  <si>
    <t>98</t>
  </si>
  <si>
    <t>7496756090</t>
  </si>
  <si>
    <t>Montáž dálkové diagnostiky TS ŽDC kabelu F/UTP Cat5e</t>
  </si>
  <si>
    <t>-344466829</t>
  </si>
  <si>
    <t>99</t>
  </si>
  <si>
    <t>-2145813373</t>
  </si>
  <si>
    <t>Poznámka k položce:_x000d_
Ukončení kabelů UTP/FTP RJ45.</t>
  </si>
  <si>
    <t>"Propoj mezi RACK a TM-1P.PS"2*2</t>
  </si>
  <si>
    <t>"Propojení SW1 a PC-AllInOne(MŘS) v dozorně"1*2</t>
  </si>
  <si>
    <t>"Propojení GPS NTP server a SW2"1*2</t>
  </si>
  <si>
    <t>"Propojení CPU, SC/1, SC/2 do ETH a SWx"3*2</t>
  </si>
  <si>
    <t>100</t>
  </si>
  <si>
    <t>7590560569</t>
  </si>
  <si>
    <t>-1250360836</t>
  </si>
  <si>
    <t>"Optický patchcord - Multimode, Duplex, 50/125, ST/LC 3m z optického rozváděče R110kV v TM-1P.PS do SW1, SW2 - 5m"2</t>
  </si>
  <si>
    <t>101</t>
  </si>
  <si>
    <t>1154671520</t>
  </si>
  <si>
    <t>102</t>
  </si>
  <si>
    <t>7496700280</t>
  </si>
  <si>
    <t>DŘT, SKŘ, Elektrodispečink, DDTS DŘT a SKŘ skříně pro automatizaci Základní switche, switche s podporou POE, konfigurovatelné switche, průmyslové switche do RACKu, vysokorychlostní modemy Datový switch 16x ethernet 10/100Base T (průmyslové provedení)</t>
  </si>
  <si>
    <t>-48088884</t>
  </si>
  <si>
    <t xml:space="preserve">Poznámka k položce:_x000d_
Předmětem dodávky je Technologický switch SW1, SW2 do TM-1P.PS:_x000d_
-  8x100FX MM LC/6x10/100TX RJ45/2xSFP MM, 2x napájecí zdroj (230 V AC a 110 V DC), konektory na přední straně._x000d_
_x000d_
- 4ks SFP modul - M-SFP-SX/LC _x000d_
_x000d_
Podpora protokolů:_x000d_
- Vytváření VLAN (možno konfigurovat různé oddělené VLAN)_x000d_
- Podpora NTP (přenos synchronizace času pro PLC, IED)_x000d_
- IEC 61850 part 8-1 (horizontální komunikace ochran, GOOSE – blokovací podmínky)_x000d_
- IEC 61850 part 7-1 (vertikální komunikace, komunikace klientů)</t>
  </si>
  <si>
    <t>103</t>
  </si>
  <si>
    <t>7595605180</t>
  </si>
  <si>
    <t>Montáž routeru (směrovače), switche (přepínače) a huby (rozbočovače) instalace a konfigurace routeru neupevněného základní</t>
  </si>
  <si>
    <t>-427907203</t>
  </si>
  <si>
    <t>Poznámka k položce:_x000d_
Montáž SW1, SW2 do TM-1P.PS.</t>
  </si>
  <si>
    <t>104</t>
  </si>
  <si>
    <t>7598035206</t>
  </si>
  <si>
    <t>Nastavení a konfigurace přenosové a datové sítě, např. firewall, switchů, routerů, modemů</t>
  </si>
  <si>
    <t>1047501019</t>
  </si>
  <si>
    <t>Poznámka k položce:_x000d_
Základní nastavení přístupu správce, webového rozhraní u SW1, SW2 v TM-1P.PS.</t>
  </si>
  <si>
    <t>105</t>
  </si>
  <si>
    <t>329547926</t>
  </si>
  <si>
    <t>Poznámka k položce:_x000d_
Expertní konfigurace NTP synchronizace, RING, IEC 61850, IEC 61870-5-104 u SW1, SW2.</t>
  </si>
  <si>
    <t>106</t>
  </si>
  <si>
    <t>774316584</t>
  </si>
  <si>
    <t xml:space="preserve">Poznámka k položce:_x000d_
TM-1P.PS a monitor MŘS - stůl dozorny TNS_x000d_
</t>
  </si>
  <si>
    <t>107</t>
  </si>
  <si>
    <t>2079584661</t>
  </si>
  <si>
    <t>Poznámka k položce:_x000d_
TM-1P.PS a monitor MŘS - stůl dozorny TNS</t>
  </si>
  <si>
    <t>108</t>
  </si>
  <si>
    <t>7496753070</t>
  </si>
  <si>
    <t>Montáž SKŘ - DŘT, IPC, PLC provozní zkoušky telemechanické jednotky MŘS - licence a sw vybavení vizualizace WinCC</t>
  </si>
  <si>
    <t>-138026592</t>
  </si>
  <si>
    <t xml:space="preserve">Poznámka k položce:_x000d_
Navýšení licence MŘS - Reliance USB klíče z 250bodů na 3000bodů + doplnění driveru IEC 104_x000d_
Doplnění vizualizace MŘS o nové stavy z technologie U1, U2._x000d_
</t>
  </si>
  <si>
    <t>109</t>
  </si>
  <si>
    <t>7496754042</t>
  </si>
  <si>
    <t>Elektrodispečink SKŘ-DŘT úprava struktur a řídících programových tabulek ŘS ED pro objekt NS</t>
  </si>
  <si>
    <t>1716814558</t>
  </si>
  <si>
    <t xml:space="preserve">Poznámka k položce:_x000d_
Zpracování tabulek DŘT, SKŘ dle principů provozovatele, místních podmínek, s popisem jednotlivých signálů a adresací komunikačního protokolu IEC 61870-5-104, definice nových řetězců od U1, U2, U3, nové stavy od nových IED.  _x000d_
</t>
  </si>
  <si>
    <t>110</t>
  </si>
  <si>
    <t>7496754052</t>
  </si>
  <si>
    <t>Elektrodispečink SKŘ-DŘT definice a deklarace struktur dat ŘS ED pro objekt NS</t>
  </si>
  <si>
    <t>-1882516602</t>
  </si>
  <si>
    <t>Poznámka k položce:_x000d_
Doplnění platformy probarvování o U1, U2, U3, nové IED. _x000d_
Doplnění platformy Wonderware o nové stavy U1, U2, U3, nové IED. _x000d_
Doplnění vizualizace obrazovek n nové stavy U1, U2, U3, nové IED. _x000d_
Zhotovení provizorních stavů.</t>
  </si>
  <si>
    <t>111</t>
  </si>
  <si>
    <t>7496754086</t>
  </si>
  <si>
    <t>Elektrodispečink SKŘ-DŘT verifikace signálů a povelů s novými daty pro objekt NS</t>
  </si>
  <si>
    <t>-1932912396</t>
  </si>
  <si>
    <t xml:space="preserve">Poznámka k položce:_x000d_
Verifikace signálů a chování struktur dle tabulek PLC - TM-1P, U1, U2, R3kV, R22kV, R110kV._x000d_
Ověření výpisů, hlášení, chování template ŘS._x000d_
</t>
  </si>
  <si>
    <t>112</t>
  </si>
  <si>
    <t>7496754058</t>
  </si>
  <si>
    <t>Elektrodispečink SKŘ-DŘT odzkoušení upraveného ŘS ED</t>
  </si>
  <si>
    <t>-1219961994</t>
  </si>
  <si>
    <t xml:space="preserve">Poznámka k položce:_x000d_
Závěrečné komplexní zkoušky částí ED SŽDC od nových komunikací IEC 61870-5-104, nových Usm U1, U2, nových stavů z IED, vydání protokolu o zkouškách, odstranění provizorních stavů._x000d_
</t>
  </si>
  <si>
    <t>113</t>
  </si>
  <si>
    <t>7496754035</t>
  </si>
  <si>
    <t>Elektrodispečink SKŘ-DŘT připojení telemechanické cesty na ED, oživení, zprovoznění - 1. směr</t>
  </si>
  <si>
    <t>-273510943</t>
  </si>
  <si>
    <t>114</t>
  </si>
  <si>
    <t>7496753032</t>
  </si>
  <si>
    <t>Montáž SKŘ - DŘT, IPC, PLC instalace, zprovoznění, oživení telemechanické jednotky v objektu NS</t>
  </si>
  <si>
    <t>1756630794</t>
  </si>
  <si>
    <t xml:space="preserve">Poznámka k položce:_x000d_
Provedení konfigurací a naplnění programového vybavení PLC v TM-1P.PS, implementace programových knihoven TecoBus,  IEC 61850, IEC 104, komunikace MŘS, houkačka, místní logika provozovatele.</t>
  </si>
  <si>
    <t>115</t>
  </si>
  <si>
    <t>7496753052</t>
  </si>
  <si>
    <t>Montáž SKŘ - DŘT, IPC, PLC připojení, oživení a zprovoznění přenosové cesty v objektu NS</t>
  </si>
  <si>
    <t>-1608066982</t>
  </si>
  <si>
    <t xml:space="preserve">Poznámka k položce:_x000d_
Konfigurace přenosové cesty,plnění struktur tabulek jednotlivých kom. protokolů proti:_x000d_
- MŘS, _x000d_
- ED Pardubice, včetně nových U1, U2 a příprava pro U3_x000d_
- R3kV, _x000d_
- R22kV, včetně komunikací s U1, U2 a příprava pro U3_x000d_
- R110kV._x000d_
</t>
  </si>
  <si>
    <t>116</t>
  </si>
  <si>
    <t>7496753062</t>
  </si>
  <si>
    <t>Montáž SKŘ - DŘT, IPC, PLC provozní zkoušky telemechanické jednotky v objektu NS</t>
  </si>
  <si>
    <t>-862434007</t>
  </si>
  <si>
    <t xml:space="preserve">Poznámka k položce:_x000d_
Provedení zkoušek dle tabulek DŘT na TNS - stavy do TM-1P.PS._x000d_
</t>
  </si>
  <si>
    <t>117</t>
  </si>
  <si>
    <t>7496752050</t>
  </si>
  <si>
    <t>Montáž skříně SKŘ / automatizace zkoušky a zprovoznění ovládání, blokování a řízení</t>
  </si>
  <si>
    <t>2027587930</t>
  </si>
  <si>
    <t>Poznámka k položce:_x000d_
Ověření místních logik a chování programového vybavení v TM-1P.PS, dle požadavků správce.</t>
  </si>
  <si>
    <t>118</t>
  </si>
  <si>
    <t>7496753080</t>
  </si>
  <si>
    <t>Montáž SKŘ - DŘT, IPC, PLC školení obsluhy na nové telemechanické zařízení</t>
  </si>
  <si>
    <t>928464269</t>
  </si>
  <si>
    <t>119</t>
  </si>
  <si>
    <t>7496700911</t>
  </si>
  <si>
    <t>DŘT, SKŘ, Elektrodispečink, DDTS DŘT a SKŘ skříně pro automatizaci Periférie Přijímač GPS, ethernetové rozhraní, včetně montážní sady, bleskojistky, konektoru</t>
  </si>
  <si>
    <t>-1617307950</t>
  </si>
  <si>
    <t xml:space="preserve">Poznámka k položce:_x000d_
Předmětem dodávky je:_x000d_
_x000d_
NTP server - GPS, na DIN lištu, bez LCD:_x000d_
_x000d_
LanTime M100/GPS_x000d_
Jediný zdroj časových značek: GPS _x000d_
Skříňka na DIN lištu, (19 cm, cca 1.5 kg) _x000d_
Galvanicky izolovaný vstup mezifrekvence GPS na konektoru BNC _x000d_
1 port 10/100 Mbps Ethernet _x000d_
Software: operační systém Linux_x000d_
_x000d_
Bleskojistka (svodič tř.B) BROK 1KoAx-N-75V-B F-F - galv.odd.:_x000d_
_x000d_
Plynová bleskojistka =&gt; zápalné napětí cca 90 V; =&gt; širokopásmová: odhadem 0 - 100 MHz (omezeno mechanickým  provedením); konektory N-samice / N-samice; 50 Ohm; Ochrana nominálně tř.B, osazená celkem třemi bleskojistkami (dvě paralelně mezi zem) Konektory N(m) RG-58 šroubovací - precizní.	_x000d_
_x000d_
+ 2ks precizních konektorů</t>
  </si>
  <si>
    <t>120</t>
  </si>
  <si>
    <t>7496700912</t>
  </si>
  <si>
    <t>DŘT, SKŘ, Elektrodispečink, DDTS DŘT a SKŘ skříně pro automatizaci Periférie Anténa GPS, včetně držáku, bleskojistky, konektoru</t>
  </si>
  <si>
    <t>-1669597084</t>
  </si>
  <si>
    <t>Poznámka k položce:_x000d_
Předmětem dodávky je:_x000d_
- Anténa GPS_x000d_
- Bleskojistka (svodič tř.B) BROK ZSPKO-N-050-0,5G-B/F-F:_x000d_
Plynová bleskojistka =&gt; zápalné napětí cca 90 V určena pro použití na vstupu do budovy, Přímo zemněná - stínění koaxiálního kabelu je přímo spojeno s ochrannou zemí._x000d_
širokopásmová: 0 - 500 MHz_x000d_
konektory N-samice / N-samice_x000d_
50 Ohm_x000d_
Ochrana tř.B, osazená dvěma paralelními bleskojistkami	_x000d_
_x000d_
+ 2ks precizních konektorů</t>
  </si>
  <si>
    <t>121</t>
  </si>
  <si>
    <t>7596001285</t>
  </si>
  <si>
    <t>Rádiová zařízení Koaxiální prvky kabel pěna 50ohm/5mm</t>
  </si>
  <si>
    <t>-1621545135</t>
  </si>
  <si>
    <t xml:space="preserve">Poznámka k položce:_x000d_
Předmětem dodávky je:_x000d_
Anténní koax RG58, + metry navíc nad 20m ve standardní soupravě k NTP GPS serveru z TM-1P.PS k držáku GPS antény vně objektu TNS._x000d_
</t>
  </si>
  <si>
    <t>122</t>
  </si>
  <si>
    <t>7590585160</t>
  </si>
  <si>
    <t>Montáž koaxiálního kabelu zatažením do tvárnicové tratě</t>
  </si>
  <si>
    <t>955292307</t>
  </si>
  <si>
    <t>Montáž koaxiálního kabelu zatažením do tvárnicové tratě - odvinutí kabelu z bubnu nebo kruhu, naměření, odříznutí, zatažení do tvárnicové tratě, zajištění kabelu v místech výstupu z tratě</t>
  </si>
  <si>
    <t>Poznámka k položce:_x000d_
Předmětem montáže je:_x000d_
Anténní koax RG58, + metry navíc nad 20m ve standardní soupravě k NTP GPS serveru z TM-1P.PS k držáku GPS antény vně objektu TNS.</t>
  </si>
  <si>
    <t>123</t>
  </si>
  <si>
    <t>7590585220</t>
  </si>
  <si>
    <t>Ukončení kabelu koaxiálního pro anténní svody, průměru do 5 mm</t>
  </si>
  <si>
    <t>504853248</t>
  </si>
  <si>
    <t>"z venku objektu do FV3"1</t>
  </si>
  <si>
    <t>"z FV3 do TM-1P.PS - FV4"1</t>
  </si>
  <si>
    <t>"Z NTP serveru do FV4"1</t>
  </si>
  <si>
    <t>"z FV3 do FV4 v TM-1P.PS"1</t>
  </si>
  <si>
    <t>124</t>
  </si>
  <si>
    <t>7590585280</t>
  </si>
  <si>
    <t>Zapojení konektoru</t>
  </si>
  <si>
    <t>1111023643</t>
  </si>
  <si>
    <t>125</t>
  </si>
  <si>
    <t>7492500880</t>
  </si>
  <si>
    <t>Kabely, vodiče, šňůry Cu - nn Vodič jednožílový Cu, plastová izolace H07V-K 16 žz (CYA)</t>
  </si>
  <si>
    <t>133475342</t>
  </si>
  <si>
    <t>Poznámka k položce:_x000d_
Uzemění FV pro GPS NTP server</t>
  </si>
  <si>
    <t>126</t>
  </si>
  <si>
    <t>7492552010</t>
  </si>
  <si>
    <t>Montáž kabelů jednožílových Cu do 35 mm2</t>
  </si>
  <si>
    <t>-172944983</t>
  </si>
  <si>
    <t>Montáž kabelů jednožílových Cu do 35 mm2 - uložení do země, chráničky, na rošty, pod omítku apod.</t>
  </si>
  <si>
    <t>127</t>
  </si>
  <si>
    <t>7492751010</t>
  </si>
  <si>
    <t>Montáž ukončení kabelů nn v rozvaděči nebo na přístroji izolovaných s označením 1 - žílových do 240 mm2</t>
  </si>
  <si>
    <t>2110760992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</si>
  <si>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</si>
  <si>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7491200030</t>
  </si>
  <si>
    <t>Elektroinstalační materiál Elektroinstalační lišty a kabelové žlaby Lišta LV 24x22 vkládací bílá 3m</t>
  </si>
  <si>
    <t>-1451852738</t>
  </si>
  <si>
    <t>Poznámka k položce:_x000d_
pro montáž koaxiálního kabelu k anténě GPS a ochrannému vodiči PE v FV-GPS</t>
  </si>
  <si>
    <t>129</t>
  </si>
  <si>
    <t>1761862721</t>
  </si>
  <si>
    <t>130</t>
  </si>
  <si>
    <t>-2019074439</t>
  </si>
  <si>
    <t xml:space="preserve">Poznámka k položce:_x000d_
Přepojení kabelů z RS-11 a RS-12 do nové skříně TM-1P.PS jedná se o 15ks vícežilových kabelů z technologií TNS._x000d_
</t>
  </si>
  <si>
    <t>OST2</t>
  </si>
  <si>
    <t>R3kV</t>
  </si>
  <si>
    <t>131</t>
  </si>
  <si>
    <t>1253006986</t>
  </si>
  <si>
    <t xml:space="preserve">Poznámka k položce:_x000d_
Předmětem je demontáž stávajicího modemu RS-485 v MAN._x000d_
</t>
  </si>
  <si>
    <t>132</t>
  </si>
  <si>
    <t>7590527042</t>
  </si>
  <si>
    <t>Demontáž kabelu volně uloženého</t>
  </si>
  <si>
    <t>-368474409</t>
  </si>
  <si>
    <t xml:space="preserve">Poznámka k položce:_x000d_
Předmětem práce je demontáž stávajícího optického kabelu z TM-1P do MAN._x000d_
_x000d_
_x000d_
_x000d_
</t>
  </si>
  <si>
    <t>133</t>
  </si>
  <si>
    <t>7496772010</t>
  </si>
  <si>
    <t>Demontáž SKŘ, IPC, PLC sestavení řídící PLC jednotky z rozvaděče automatizace/SKŘ/DŘT</t>
  </si>
  <si>
    <t>-1498910776</t>
  </si>
  <si>
    <t>Poznámka k položce:_x000d_
Demontáž sestavy PLC z MAN.</t>
  </si>
  <si>
    <t>134</t>
  </si>
  <si>
    <t>7595600380</t>
  </si>
  <si>
    <t xml:space="preserve">Datové -  switch L2 průmyslové provedení 4 porty 10 / 100, 2x SFP, DC</t>
  </si>
  <si>
    <t>-887655777</t>
  </si>
  <si>
    <t>Poznámka k položce:_x000d_
Předmětem dodávky je SW4 do MAN:_x000d_
_x000d_
Technologický Switch pro připojení 4ks Ethernetových konektorů RJ45 pro montáž na DIN bez funkce Ring. Připojení 4xTX, 1xSC opto. IP30, -10 °C...60 °C.</t>
  </si>
  <si>
    <t>135</t>
  </si>
  <si>
    <t>2135748750</t>
  </si>
  <si>
    <t>Poznámka k položce:_x000d_
Montáž SW4 do MAN.</t>
  </si>
  <si>
    <t>136</t>
  </si>
  <si>
    <t>1871757596</t>
  </si>
  <si>
    <t xml:space="preserve">Poznámka k položce:_x000d_
V rámci MAN._x000d_
</t>
  </si>
  <si>
    <t>137</t>
  </si>
  <si>
    <t>1932885486</t>
  </si>
  <si>
    <t>Poznámka k položce:_x000d_
V rámci MAN.</t>
  </si>
  <si>
    <t>138</t>
  </si>
  <si>
    <t>1208475066</t>
  </si>
  <si>
    <t>139</t>
  </si>
  <si>
    <t>7590525678</t>
  </si>
  <si>
    <t>Montáž ukončení celoplastového kabelu v závěru nebo rozvaděči se zářezovými svorkovnicemi instalace modulu MINI-Jack nestíněný do cat. 6</t>
  </si>
  <si>
    <t>-1602110627</t>
  </si>
  <si>
    <t>140</t>
  </si>
  <si>
    <t>-150209511</t>
  </si>
  <si>
    <t xml:space="preserve">Poznámka k položce:_x000d_
CPU, 320kB+192kB, DataBox 0.5MB, rozšiřitelný +3MB, 2x SCH, 1xUSB, 1xEthernet 10/100Mbit, MMC/SDHC slot_x000d_
_x000d_
</t>
  </si>
  <si>
    <t>141</t>
  </si>
  <si>
    <t>448785958</t>
  </si>
  <si>
    <t>142</t>
  </si>
  <si>
    <t>-1031462780</t>
  </si>
  <si>
    <t>143</t>
  </si>
  <si>
    <t>-1498570296</t>
  </si>
  <si>
    <t>144</t>
  </si>
  <si>
    <t>-1351717809</t>
  </si>
  <si>
    <t>145</t>
  </si>
  <si>
    <t>7496701410</t>
  </si>
  <si>
    <t>DŘT, SKŘ, Elektrodispečink, DDTS DŘT a SKŘ skříně pro automatizaci PLC typ_5 (TECOMAT) Analogová jednotka PLC GO, 8xAI (IT), kompletní</t>
  </si>
  <si>
    <t>-800975517</t>
  </si>
  <si>
    <t>Poznámka k položce:_x000d_
Modul univerzálních analogových vstupů 8x AI; 0-5/20mA - včetně konektorů</t>
  </si>
  <si>
    <t>146</t>
  </si>
  <si>
    <t>369146511</t>
  </si>
  <si>
    <t xml:space="preserve">Poznámka k položce:_x000d_
- montáž PLC rámu, ukončení sběrnice a napájení _x000d_
- montáž vstupních a výstupních karet, analogové karty_x000d_
- montáž napájecích modulů _x000d_
_x000d_
_x000d_
_x000d_
</t>
  </si>
  <si>
    <t>147</t>
  </si>
  <si>
    <t>7496700180</t>
  </si>
  <si>
    <t>DŘT, SKŘ, Elektrodispečink, DDTS DŘT a SKŘ skříně pro automatizaci Napájecí zdroje Napájecí zdroj externí 110V DC/24V 150W, DIN</t>
  </si>
  <si>
    <t>1052304293</t>
  </si>
  <si>
    <t>148</t>
  </si>
  <si>
    <t>7593005042</t>
  </si>
  <si>
    <t>Montáž zdroje napájecího</t>
  </si>
  <si>
    <t>-1856345018</t>
  </si>
  <si>
    <t>Montáž zdroje napájecího - se zapojením vodičů a přezkoušení funkce</t>
  </si>
  <si>
    <t>149</t>
  </si>
  <si>
    <t>-1192291023</t>
  </si>
  <si>
    <t xml:space="preserve">Poznámka k položce:_x000d_
Verifikace signálů dle tabulek PLC - R3kV
_x000d_
Ověření výpisů, hlášení, chování template ŘS_x000d_
</t>
  </si>
  <si>
    <t>150</t>
  </si>
  <si>
    <t>-1551274438</t>
  </si>
  <si>
    <t xml:space="preserve">Poznámka k položce:_x000d_
Nové programové vybavení včetně blokovacích podmínek a chování dle požadavku provozovatele do PLC - R3kV._x000d_
</t>
  </si>
  <si>
    <t>151</t>
  </si>
  <si>
    <t>7492800010</t>
  </si>
  <si>
    <t>Sdělovací kabely pro silnoproudé aplikace Metalické kabely - nehořlavé Optický multimod (MM) 2 vlákna</t>
  </si>
  <si>
    <t>1689336986</t>
  </si>
  <si>
    <t xml:space="preserve">Poznámka k položce:_x000d_
z TM-1P.PS do MAN:_x000d_
LC/SC _x000d_
Dvojitý optický kabel multimod _x000d_
Jádro 62,5 ± 3,0 µm_x000d_
Průměr opláštění 125,0 ± 2,0 µm
_x000d_
Operační teplota -40 do +60 °C
_x000d_
Barva Oranžová_x000d_
</t>
  </si>
  <si>
    <t>152</t>
  </si>
  <si>
    <t>7590565184</t>
  </si>
  <si>
    <t>Montáž optického kabelu závěsného instalace na stávající prvky (lišty,rošty,žlaby)</t>
  </si>
  <si>
    <t>-1890340956</t>
  </si>
  <si>
    <t xml:space="preserve">Poznámka k položce:_x000d_
z TM-1P.PS do MAN:_x000d_
LC/SC_x000d_
Dvojitý optický kabel multimod _x000d_
Jádro 62,5 ± 3,0 µm_x000d_
Průměr opláštění 125,0 ± 2,0 µm
_x000d_
Operační teplota -40 do +60 °C
_x000d_
Barva Oranžová_x000d_
</t>
  </si>
  <si>
    <t>153</t>
  </si>
  <si>
    <t>-1076178145</t>
  </si>
  <si>
    <t xml:space="preserve">Poznámka k položce:_x000d_
z TM-1P.PS do MAN_x000d_
_x000d_
</t>
  </si>
  <si>
    <t>154</t>
  </si>
  <si>
    <t>-1248492147</t>
  </si>
  <si>
    <t>Poznámka k položce:_x000d_
z TM-1P.PS do MAN</t>
  </si>
  <si>
    <t>155</t>
  </si>
  <si>
    <t>7492800040</t>
  </si>
  <si>
    <t>Sdělovací kabely pro silnoproudé aplikace Metalické kabely - nehořlavé JYTY 14O1 (14Dx1)</t>
  </si>
  <si>
    <t>655381550</t>
  </si>
  <si>
    <t>"ovládání odpojovače v N1"10</t>
  </si>
  <si>
    <t>"ovládání odpojovače v N2"15</t>
  </si>
  <si>
    <t>"ovládání odpojovače v N11"20</t>
  </si>
  <si>
    <t>"ovládání odpojovače v N12"25</t>
  </si>
  <si>
    <t>156</t>
  </si>
  <si>
    <t>7492555012.1</t>
  </si>
  <si>
    <t>Montáž kabelů vícežílových Cu 14 x 1,5 mm2</t>
  </si>
  <si>
    <t>-1654443740</t>
  </si>
  <si>
    <t>Montáž kabelů vícežílových Cu 12 x 1,5 mm2 - uložení do země, chráničky, na rošty, pod omítku apod.</t>
  </si>
  <si>
    <t>Poznámka k položce:_x000d_
montáž JYTY 14x1</t>
  </si>
  <si>
    <t>157</t>
  </si>
  <si>
    <t>7492751040</t>
  </si>
  <si>
    <t>Montáž ukončení kabelů nn v rozvaděči nebo na přístroji izolovaných s označením 7 - 12-ti žílových do 4 mm2</t>
  </si>
  <si>
    <t>1942404690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</si>
  <si>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</si>
  <si>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Poznámka k položce:_x000d_
ukončení kabelů JYTY</t>
  </si>
  <si>
    <t>"ovládání odpojovače v N1"2</t>
  </si>
  <si>
    <t>"ovládání odpojovače v N2"2</t>
  </si>
  <si>
    <t>"ovládání odpojovače v N11"2</t>
  </si>
  <si>
    <t>"ovládání odpojovače v N12"2</t>
  </si>
  <si>
    <t>158</t>
  </si>
  <si>
    <t>7491510090</t>
  </si>
  <si>
    <t>Protipožární a kabelové ucpávky Protipožární ucpávky a tmely zpěvňující tmel CP 611A, tuba 310ml, do EI 90 min.</t>
  </si>
  <si>
    <t>2001143861</t>
  </si>
  <si>
    <t xml:space="preserve">Poznámka k položce:_x000d_
Oprava požárních přepážek  v MAN, N1, N2, N11, N12_x000d_
</t>
  </si>
  <si>
    <t>159</t>
  </si>
  <si>
    <t>7491552020</t>
  </si>
  <si>
    <t>Montáž protipožárních ucpávek a tmelů protipožární ucpávka kabelového prostupu, průměru do 110 mm, do EI 90 min.</t>
  </si>
  <si>
    <t>1390389905</t>
  </si>
  <si>
    <t>Montáž protipožárních ucpávek a tmelů protipožární ucpávka kabelového prostupu, průměru do 110 mm, do EI 90 min. - protipožární ucpávky včetně příslušenství, vyhotovení a dodání atestu</t>
  </si>
  <si>
    <t>160</t>
  </si>
  <si>
    <t>-857303810</t>
  </si>
  <si>
    <t xml:space="preserve">Poznámka k položce:_x000d_
pomocné svorky, vodiče v MAN pro N1, N2, N11, N12_x000d_
_x000d_
</t>
  </si>
  <si>
    <t>161</t>
  </si>
  <si>
    <t>-1394535044</t>
  </si>
  <si>
    <t>Poznámka k položce:_x000d_
Jedná se o dokončovací práce v polích N1, N2, N11, N12, MAN.</t>
  </si>
  <si>
    <t>"úpravy v poli N1"16</t>
  </si>
  <si>
    <t>"úpravy v poli N2"16</t>
  </si>
  <si>
    <t>"úpravy v poli N11"16</t>
  </si>
  <si>
    <t>"úpravy v poli N12"16</t>
  </si>
  <si>
    <t>"úprava zapojení signálních, povelových a analogových karet v MAN"32</t>
  </si>
  <si>
    <t>OST3</t>
  </si>
  <si>
    <t>R22kV</t>
  </si>
  <si>
    <t>162</t>
  </si>
  <si>
    <t>7495271010</t>
  </si>
  <si>
    <t>Demontáže ovládacích skříní ochrany z ovládací skříně vn</t>
  </si>
  <si>
    <t>896479949</t>
  </si>
  <si>
    <t xml:space="preserve">Poznámka k položce:_x000d_
Demontáž ochran v polích P1, P2, U1, U2, T21, T22_x000d_
_x000d_
</t>
  </si>
  <si>
    <t>163</t>
  </si>
  <si>
    <t>-1006374431</t>
  </si>
  <si>
    <t>Poznámka k položce:_x000d_
Předmětem je demontáž stávajicích modemů v P1, P2</t>
  </si>
  <si>
    <t>164</t>
  </si>
  <si>
    <t>1816742855</t>
  </si>
  <si>
    <t xml:space="preserve">Poznámka k položce:_x000d_
Předmětem je demontáž stávajícího optického kabelu z P1, P2 a propojů mezi moduly RER._x000d_
_x000d_
_x000d_
_x000d_
</t>
  </si>
  <si>
    <t>"z TM-1P do P1"20</t>
  </si>
  <si>
    <t>"z TM-1P do P2"42</t>
  </si>
  <si>
    <t>"místní propoje RER"30</t>
  </si>
  <si>
    <t>165</t>
  </si>
  <si>
    <t>481504833</t>
  </si>
  <si>
    <t>Poznámka k položce:_x000d_
SW4 v části U1-3kV do PLC-3kV._x000d_
SW5 v části U2-3kV do PLC-3kV.</t>
  </si>
  <si>
    <t>166</t>
  </si>
  <si>
    <t>954848050</t>
  </si>
  <si>
    <t>167</t>
  </si>
  <si>
    <t>-691899664</t>
  </si>
  <si>
    <t xml:space="preserve">Poznámka k položce:_x000d_
Propojení z SW4 v části U1-3kV do PLC-3kV._x000d_
Propojení z SW5 v části U2-3kV do PLC-3kV._x000d_
_x000d_
_x000d_
</t>
  </si>
  <si>
    <t>168</t>
  </si>
  <si>
    <t>1995200638</t>
  </si>
  <si>
    <t xml:space="preserve">Poznámka k položce:_x000d_
Propojení z SW4 v části U1-3kV do PLC-3kV._x000d_
Propojení z SW5 v části U2-3kV do PLC-3kV._x000d_
</t>
  </si>
  <si>
    <t>169</t>
  </si>
  <si>
    <t>524748852</t>
  </si>
  <si>
    <t xml:space="preserve">Poznámka k položce:_x000d_
Propojení z SW4 v části U1-3kV do PLC-3kV._x000d_
Propojení z SW5 v části U2-3kV do PLC-3kV. _x000d_
</t>
  </si>
  <si>
    <t>170</t>
  </si>
  <si>
    <t>1478793408</t>
  </si>
  <si>
    <t>171</t>
  </si>
  <si>
    <t>7495200200</t>
  </si>
  <si>
    <t xml:space="preserve">Ovládací skříně Ovládací skříně na vn rozvaděče Ovládání s terminálem -  proudové, napěťové a směrové funkce ochran</t>
  </si>
  <si>
    <t>1644876680</t>
  </si>
  <si>
    <t xml:space="preserve">Poznámka k položce:_x000d_
Ochranný terminál pro místní ovládání, proudové, zkratové, diferenciální ochranné funkce, sběr analogových a binárních stavů pro pole P1 a P2 v R22kV._x000d_
např.: REF615HBFFAFAGNEAEBNA11G_x000d_
_x000d_
Je možné použít i jiných kvalitativně a technicky obdobných zařízení či řešení._x000d_
</t>
  </si>
  <si>
    <t>172</t>
  </si>
  <si>
    <t>7495200180</t>
  </si>
  <si>
    <t xml:space="preserve">Ovládací skříně Ovládací skříně na vn rozvaděče Ovládání s terminálem -  proudové funkce ochran</t>
  </si>
  <si>
    <t>554021896</t>
  </si>
  <si>
    <t xml:space="preserve">Poznámka k položce:_x000d_
Ochranný terminál pro místní ovládání, proudové, zkratové ochranné funkce, sběr analogových a binárních stavů pro pole T211 a T22 v R22kV._x000d_
např.: REF615HBFDADADNEAEBNN11G_x000d_
_x000d_
Je možné použít i jiných kvalitativně a technicky obdobných zařízení či řešení._x000d_
_x000d_
</t>
  </si>
  <si>
    <t>173</t>
  </si>
  <si>
    <t>7495200210</t>
  </si>
  <si>
    <t xml:space="preserve">Ovládací skříně Ovládací skříně na vn rozvaděče Ovládání s terminálem -  proudové a motorové funkce ochran</t>
  </si>
  <si>
    <t>701123502</t>
  </si>
  <si>
    <t xml:space="preserve">Poznámka k položce:_x000d_
Ochranný terminál pro místní ovládání, proudové, zkratové ochranné funkce, tepelný model zatížení trakčního transformátoru, sběr analogových a binárních stavů pro pole U1, U2, U3 v R22kV._x000d_
např.: RET630UBTNBCABAAAZDNNBXD_x000d_
_x000d_
Je možné použít i jiných kvalitativně a technicky obdobných zařízení či řešení._x000d_
</t>
  </si>
  <si>
    <t>174</t>
  </si>
  <si>
    <t>7495251015</t>
  </si>
  <si>
    <t>Montáž ovládacích skříní ochrany do ovládací skříně vn</t>
  </si>
  <si>
    <t>1399470876</t>
  </si>
  <si>
    <t>Montáž ovládacích skříní ochrany do ovládací skříně vn - včetně uvedení do provozu včetně výpočtu a nastavení ochran, předepsaných zkoušek, vystavení protokolů a výchozí revize</t>
  </si>
  <si>
    <t xml:space="preserve">Poznámka k položce:_x000d_
Montáž ochran v polích P1, P2, U1, U2, U3, T21, T22._x000d_
_x000d_
_x000d_
</t>
  </si>
  <si>
    <t>175</t>
  </si>
  <si>
    <t>1782568846</t>
  </si>
  <si>
    <t xml:space="preserve">Poznámka k položce:_x000d_
Pomocné svorky, vodiče, relé v polích P1, P2, U1, U2, T21, T22 rozvodny 22kV._x000d_
_x000d_
</t>
  </si>
  <si>
    <t>176</t>
  </si>
  <si>
    <t>7495200240</t>
  </si>
  <si>
    <t>Ovládací skříně Ovládací skříně na vn rozvaděče Prázdná</t>
  </si>
  <si>
    <t>-563460118</t>
  </si>
  <si>
    <t>Poznámka k položce:_x000d_
Připravený panel, včetně relé, jištění, svorkovnic pro připojení IED v rezervním poli U3 rozvodny 22kV.</t>
  </si>
  <si>
    <t>177</t>
  </si>
  <si>
    <t>-785139559</t>
  </si>
  <si>
    <t xml:space="preserve">Poznámka k položce:_x000d_
Montáž pomocného materiálu pro instalaci nových IED v polích P1, P2, U1, U2, U3, T21, T22 rozvodny 22kV._x000d_
- úprava zapojení napájecích okruhů, _x000d_
- úprava zapojení analogových měření do IED
_x000d_
_x000d_
_x000d_
</t>
  </si>
  <si>
    <t>178</t>
  </si>
  <si>
    <t>-315698980</t>
  </si>
  <si>
    <t>Poznámka k položce:_x000d_
Jedná se o dokončovací práce, přepojení nových IED v jednotlivých polích včetně opravy požárních přepážek.</t>
  </si>
  <si>
    <t>"úpravy v poli P1"15</t>
  </si>
  <si>
    <t>"úpravy v poli P2"15</t>
  </si>
  <si>
    <t>"úpravy v poli U1"15</t>
  </si>
  <si>
    <t>"úpravy v poli U2"15</t>
  </si>
  <si>
    <t>"úpravy v poli U3"10</t>
  </si>
  <si>
    <t>"úpravy v poli T21"15</t>
  </si>
  <si>
    <t>"úpravy v poli T22"15</t>
  </si>
  <si>
    <t>"opravy požárních přepážek"14</t>
  </si>
  <si>
    <t>179</t>
  </si>
  <si>
    <t>-562342314</t>
  </si>
  <si>
    <t xml:space="preserve">Poznámka k položce:_x000d_
Dvojitý optický kabel multimod _x000d_
Jádro 62,5 ± 3,0 µm_x000d_
Průměr opláštění 125,0 ± 2,0 µm
_x000d_
Operační teplota -40 do +60 °C
_x000d_
Barva Oranžová_x000d_
</t>
  </si>
  <si>
    <t>"z TM-1P.PS do P1"35</t>
  </si>
  <si>
    <t>"z TM-1P.PS do T21"38</t>
  </si>
  <si>
    <t>"z TM-1P.PS do U1"42</t>
  </si>
  <si>
    <t>"z TM-1P.PS do U2"46</t>
  </si>
  <si>
    <t>"z TM-1P.PS do U3"50</t>
  </si>
  <si>
    <t>"z TM-1P.PS do T22"54</t>
  </si>
  <si>
    <t>"z TM-1P.PS do P2"60</t>
  </si>
  <si>
    <t>"z TM-1P.PS do U1-3kV"50</t>
  </si>
  <si>
    <t>"z TM-1P.PS do U2-3kV"60</t>
  </si>
  <si>
    <t>180</t>
  </si>
  <si>
    <t>1001317754</t>
  </si>
  <si>
    <t>181</t>
  </si>
  <si>
    <t>7492800020</t>
  </si>
  <si>
    <t>Sdělovací kabely pro silnoproudé aplikace Metalické kabely - nehořlavé ST konektor na kabel optický multimod (MM)</t>
  </si>
  <si>
    <t>-884994713</t>
  </si>
  <si>
    <t>Poznámka k položce:_x000d_
ukončení optických kabelů LC/SC konektory</t>
  </si>
  <si>
    <t>"z TM-1P.PS do P1"2</t>
  </si>
  <si>
    <t>"z TM-1P.PS do T21"2</t>
  </si>
  <si>
    <t>"z TM-1P.PS do U1"2</t>
  </si>
  <si>
    <t>"z TM-1P.PS do U2"2</t>
  </si>
  <si>
    <t>"z TM-1P.PS do U3"2</t>
  </si>
  <si>
    <t>"z TM-1P.PS do T22"2</t>
  </si>
  <si>
    <t>"z TM-1P.PS do P2"2</t>
  </si>
  <si>
    <t>"z TM-1P.PS do U1-3kV"2</t>
  </si>
  <si>
    <t>"z TM-1P.PS do U2-3kV"2</t>
  </si>
  <si>
    <t>182</t>
  </si>
  <si>
    <t>7590565120</t>
  </si>
  <si>
    <t>Montáž optické konektorové spojky v optickém rozvaděči</t>
  </si>
  <si>
    <t>-2081036586</t>
  </si>
  <si>
    <t>183</t>
  </si>
  <si>
    <t>-2018029271</t>
  </si>
  <si>
    <t xml:space="preserve">Poznámka k položce:_x000d_
_x000d_
_x000d_
</t>
  </si>
  <si>
    <t>"z TM-1P.PS do P1"30</t>
  </si>
  <si>
    <t>"z TM-1P.PS do T21"33</t>
  </si>
  <si>
    <t>"z TM-1P.PS do U1"37</t>
  </si>
  <si>
    <t>"z TM-1P.PS do U2"41</t>
  </si>
  <si>
    <t>"z TM-1P.PS do U3"45</t>
  </si>
  <si>
    <t>"z TM-1P.PS do T22"49</t>
  </si>
  <si>
    <t>"z TM-1P.PS do P2"55</t>
  </si>
  <si>
    <t>"z TM-1P.PS do U1-3kV"45</t>
  </si>
  <si>
    <t>"z TM-1P.PS do U2-3kV"45</t>
  </si>
  <si>
    <t>184</t>
  </si>
  <si>
    <t>-1518428980</t>
  </si>
  <si>
    <t>185</t>
  </si>
  <si>
    <t>7496752035</t>
  </si>
  <si>
    <t>Montáž skříně SKŘ / automatizace výpočet nastavení ochranných funkcí podle dodaných podkladů</t>
  </si>
  <si>
    <t>-314559466</t>
  </si>
  <si>
    <t>Montáž skříně SKŘ / automatizace výpočet nastavení ochranných funkcí podle dodaných podkladů - včetně projednání a schválení provozovatelem DS</t>
  </si>
  <si>
    <t>Poznámka k položce:_x000d_
Nastavení IED - ochran pro pole P1, P2, U1, U2, U3, T21, T22, parametrizace horizontálních a vertikálních komunikací IEC 61850.</t>
  </si>
  <si>
    <t>186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</si>
  <si>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</si>
  <si>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</t>
  </si>
  <si>
    <t>-1155155495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</si>
  <si>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</si>
  <si>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Poznámka k položce:_x000d_
Zpracování blokovacích podmínek chování R22kV do IED dle místních požadavků správce.</t>
  </si>
  <si>
    <t>187</t>
  </si>
  <si>
    <t>-1680327197</t>
  </si>
  <si>
    <t xml:space="preserve">Poznámka k položce:_x000d_
Oprava požárních přepážek  v polích P1, P2, U1, U2, U3, T21, T22_x000d_
</t>
  </si>
  <si>
    <t>188</t>
  </si>
  <si>
    <t>-1250926965</t>
  </si>
  <si>
    <t xml:space="preserve">Poznámka k položce:_x000d_
Verifikace signálů dle tabulek PLC - R22kV
_x000d_
Ověření výpisů, hlášení, chování template ŘS_x000d_
</t>
  </si>
  <si>
    <t>OST4</t>
  </si>
  <si>
    <t>R110kV</t>
  </si>
  <si>
    <t>189</t>
  </si>
  <si>
    <t>1170062125</t>
  </si>
  <si>
    <t>Poznámka k položce:_x000d_
Demontáž PLC z AWA01 v R110kV</t>
  </si>
  <si>
    <t>190</t>
  </si>
  <si>
    <t>7496772015</t>
  </si>
  <si>
    <t>Demontáž SKŘ, IPC, PLC sestavení rozšiřujícího modulu PLC do rozvaděče automatizace/SKŘ/DŘT</t>
  </si>
  <si>
    <t>1710375186</t>
  </si>
  <si>
    <t>Poznámka k položce:_x000d_
Demontáž ostatních komponent jako IED(4x) a převodníků(5x) z AWA01 v R110kV, demontáž dveří AWA01.</t>
  </si>
  <si>
    <t>191</t>
  </si>
  <si>
    <t>-746020431</t>
  </si>
  <si>
    <t xml:space="preserve">Poznámka k položce:_x000d_
Jedná se o demontáž stávajicího modemu PSM 485 v AWA01_x000d_
včetně optického patchkordu do optického rozváděče v délce 3m_x000d_
</t>
  </si>
  <si>
    <t>192</t>
  </si>
  <si>
    <t>427941773</t>
  </si>
  <si>
    <t xml:space="preserve">Poznámka k položce:_x000d_
Předmětem dodávky je Technologický switch SW3 do AWA01:_x000d_
-  8x100FX MM LC/6x10/100TX RJ45/2xSFP MM, 2x napájecí zdroj (230 V AC a 110 V DC), konektory na přední straně._x000d_
_x000d_
- 2ks SFP modul - M-SFP-SX/LC _x000d_
_x000d_
Podpora protokolů:_x000d_
- Vytváření VLAN (možno konfigurovat různé oddělené VLAN)_x000d_
- Podpora NTP (přenos synchronizace času pro PLC, IED)_x000d_
- IEC 61850 part 8-1 (horizontální komunikace ochran, GOOSE – blokovací podmínky)_x000d_
- IEC 61850 part 7-1 (vertikální komunikace, komunikace klientů)</t>
  </si>
  <si>
    <t>193</t>
  </si>
  <si>
    <t>236087051</t>
  </si>
  <si>
    <t>Poznámka k položce:_x000d_
Montáž SW3 do AWA01.</t>
  </si>
  <si>
    <t>194</t>
  </si>
  <si>
    <t>-588879063</t>
  </si>
  <si>
    <t>Poznámka k položce:_x000d_
Základní nastavení přístupu správce, webového rozhraní u SW3 v AWA01.</t>
  </si>
  <si>
    <t>195</t>
  </si>
  <si>
    <t>1611993202</t>
  </si>
  <si>
    <t>Poznámka k položce:_x000d_
Expertní konfigurace NTP synchronizace, RING, IEC 61850, IEC 61870-5-104 u SW3.</t>
  </si>
  <si>
    <t>196</t>
  </si>
  <si>
    <t>387817243</t>
  </si>
  <si>
    <t>"Optický patchcord - Multimode, Duplex, 50/125, ST/LC 3m z optického rozváděče R110kV v AWA01 do SW3 - 3m"2</t>
  </si>
  <si>
    <t>"Optický patchcord - LC/LC z SW3 do IED T101, T102 - 5m"2</t>
  </si>
  <si>
    <t>197</t>
  </si>
  <si>
    <t>1513735287</t>
  </si>
  <si>
    <t>198</t>
  </si>
  <si>
    <t>300360722</t>
  </si>
  <si>
    <t xml:space="preserve">Poznámka k položce:_x000d_
Svorkovnice, vodiče, jističe, pojistky, pomocná relé pro:_x000d_
- montáž pomocného materiálu pro instalaci nových IED, pro pole T101, T102 _x000d_
- úprava zapojení napájecích okruhů, _x000d_
- úprava zapojení analogových měření z PLC do IED
_x000d_
_x000d_
_x000d_
</t>
  </si>
  <si>
    <t>199</t>
  </si>
  <si>
    <t>-156367206</t>
  </si>
  <si>
    <t xml:space="preserve">Poznámka k položce:_x000d_
- montáž pomocného materiálu pro instalaci nových IED, pro pole T101, T102 _x000d_
- úprava zapojení napájecích okruhů, _x000d_
- úprava zapojení analogových měření z PLC do IED
_x000d_
_x000d_
_x000d_
</t>
  </si>
  <si>
    <t>200</t>
  </si>
  <si>
    <t>1084082838</t>
  </si>
  <si>
    <t xml:space="preserve">Poznámka k položce:_x000d_
Verifikace signálů dle tabulek PLC - R110kV
_x000d_
Ověření výpisů, hlášení, chování template ŘS_x000d_
</t>
  </si>
  <si>
    <t>201</t>
  </si>
  <si>
    <t>-189234213</t>
  </si>
  <si>
    <t>Poznámka k položce:_x000d_
Ochranný terminál pro místní ovládání, proudové, zkratové, diferenciální ochranné funkce, sběr analogových a binárních stavů pro pole T101 a T102 v R110kV._x000d_
např.: RET630VBTNBAACAAAZDNBBXD_x000d_
_x000d_
Je možné použít i jiných kvalitativně a technicky obdobných zařízení či řešení.</t>
  </si>
  <si>
    <t>202</t>
  </si>
  <si>
    <t>62348349</t>
  </si>
  <si>
    <t xml:space="preserve">Poznámka k položce:_x000d_
Ochranný terminál pro místní ovládání, kostrová ochrana, proudové, zkratové záložní ochranné funkce, sběr analogových a binárních stavů pro odpojovačová pole a pole tranzitní H spojky v R110kV._x000d_
např.: REF630UBFNABACAAAZDNNBXD_x000d_
_x000d_
Je možné použít i jiných kvalitativně a technicky obdobných zařízení či řešení._x000d_
</t>
  </si>
  <si>
    <t>203</t>
  </si>
  <si>
    <t>1516764501</t>
  </si>
  <si>
    <t xml:space="preserve">Poznámka k položce:_x000d_
Montáž ochran pro pole T101, T102, odpojovačů a H spojky v R110kV do skříní AWAx._x000d_
</t>
  </si>
  <si>
    <t>204</t>
  </si>
  <si>
    <t>1401223133</t>
  </si>
  <si>
    <t>Poznámka k položce:_x000d_
Jedná se o dokončovací práce v polích AWAx, změna zapojení rozváděče z PLC do IED, včetně opravy požárních přepážek.</t>
  </si>
  <si>
    <t>"úpravy v poli pro T101"20</t>
  </si>
  <si>
    <t>"úpravy v poli pro T102"20</t>
  </si>
  <si>
    <t>"úpravy v poli pro odpojovače R110kV"18</t>
  </si>
  <si>
    <t>"úpravy v poli pro H spojku"18</t>
  </si>
  <si>
    <t>"montáž nových dveří v AWA01"4</t>
  </si>
  <si>
    <t>"opravy požárních přepážek"5</t>
  </si>
  <si>
    <t>205</t>
  </si>
  <si>
    <t>162516714</t>
  </si>
  <si>
    <t>Poznámka k položce:_x000d_
Nastavení IED - ochran pro pole T101, T102, odpojovačů a H spojky v R110kV ve skříních AWAx, parametrizace horizontálních a vertikálních komunikací IEC 61850.</t>
  </si>
  <si>
    <t>206</t>
  </si>
  <si>
    <t>835312867</t>
  </si>
  <si>
    <t>Poznámka k položce:_x000d_
Zpracování blokovacích podmínek chování R110kV do IED dle místních požadavků správce.</t>
  </si>
  <si>
    <t>207</t>
  </si>
  <si>
    <t>7494000614</t>
  </si>
  <si>
    <t>Rozvodnicové a rozváděčové skříně Rozvodnicové skříně Nástěnné (IP43) pro nástěnnou montáž, jednokřídlé dveře, neprůhledné dveře, vnitřní V x Š 1957 x 710</t>
  </si>
  <si>
    <t>-1129969647</t>
  </si>
  <si>
    <t>Poznámka k položce:_x000d_
Nové dveře pro AWA01 - s otvory pro nové IED.</t>
  </si>
  <si>
    <t>R02 - Stavební část</t>
  </si>
  <si>
    <t>M - Práce a dodávky M</t>
  </si>
  <si>
    <t xml:space="preserve">    46-M - Zemní práce při extr.mont.pracích</t>
  </si>
  <si>
    <t>HZS - Hodinové zúčtovací sazby</t>
  </si>
  <si>
    <t>Práce a dodávky M</t>
  </si>
  <si>
    <t>46-M</t>
  </si>
  <si>
    <t>Zemní práce při extr.mont.pracích</t>
  </si>
  <si>
    <t>460300001</t>
  </si>
  <si>
    <t>Zásyp jam nebo rýh strojně včetně zhutnění v zástavbě</t>
  </si>
  <si>
    <t>m3</t>
  </si>
  <si>
    <t>CS ÚRS 2019 01</t>
  </si>
  <si>
    <t>-1499179681</t>
  </si>
  <si>
    <t xml:space="preserve">Zásyp jam strojně  s uložením výkopku ve vrstvách včetně zhutnění a urovnání povrchu v zástavbě</t>
  </si>
  <si>
    <t>Poznámka k položce:_x000d_
Zásyp startovacích jam pro optické kabely</t>
  </si>
  <si>
    <t>HZS</t>
  </si>
  <si>
    <t>Hodinové zúčtovací sazby</t>
  </si>
  <si>
    <t>HZS1301</t>
  </si>
  <si>
    <t>Hodinová zúčtovací sazba zedník</t>
  </si>
  <si>
    <t>1385888738</t>
  </si>
  <si>
    <t xml:space="preserve">Hodinové zúčtovací sazby profesí HSV  provádění konstrukcí zedník</t>
  </si>
  <si>
    <t xml:space="preserve">Poznámka k položce:_x000d_
 _x000d_
</t>
  </si>
  <si>
    <t>"vytvoření 2x průrazu zdivem v kamenné zdi/panelu tloušťky 60cm plochy do 0,25m2"8</t>
  </si>
  <si>
    <t>"1x průraz pro GPS NTP server"2</t>
  </si>
  <si>
    <t>"začištění dotčených ploch"8</t>
  </si>
  <si>
    <t>HZS2132</t>
  </si>
  <si>
    <t>Hodinová zúčtovací sazba zámečník odborný</t>
  </si>
  <si>
    <t>1947756068</t>
  </si>
  <si>
    <t xml:space="preserve">Hodinové zúčtovací sazby profesí PSV  provádění stavebních konstrukcí zámečník odborný</t>
  </si>
  <si>
    <t xml:space="preserve">Poznámka k položce:_x000d_
úprava otvoru pro umístění ochran -_x000d_
Doplnění krycího rámečku do otvoru IED v polích P1, P2, U1, U2, T21, T22 (uvažováno včetně materiálu)._x000d_
Vytvoření otvoru do dveří rezervy pro umístění IED v U3._x000d_
</t>
  </si>
  <si>
    <t>"úprava otvorů polí P1, P2, T21, T22, U1, U2"6*5</t>
  </si>
  <si>
    <t>"vytvoření otvoru U3"8</t>
  </si>
  <si>
    <t>R03 - VRN</t>
  </si>
  <si>
    <t>VRN - Vedlejší rozpočtové náklady</t>
  </si>
  <si>
    <t>Vedlejší rozpočtové náklady</t>
  </si>
  <si>
    <t>023101021</t>
  </si>
  <si>
    <t>Projektové práce Projektové práce v rozsahu ZRN (vyjma dále jmenované práce) přes 3 do 5 mil. Kč</t>
  </si>
  <si>
    <t>%</t>
  </si>
  <si>
    <t>-317488163</t>
  </si>
  <si>
    <t xml:space="preserve">Poznámka k položce:_x000d_
Vytvoření dokumentací potřebných pro průběh stavby, dalších stupňů dokumentací nebo výrobních dokumentací._x000d_
_x000d_
</t>
  </si>
  <si>
    <t>023131011</t>
  </si>
  <si>
    <t>Projektové práce Dokumentace skutečného provedení zabezpečovacích, sdělovacích, elektrických zařízení</t>
  </si>
  <si>
    <t>-1560329428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</si>
  <si>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</si>
  <si>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Vytvoření dokumentací skutečného provedení po dokončení stavby. Předmětem plnění je dodávka 2ks tištěné a 1ks digitálně zpracované dokumentace na libovolném mediu v otevřené editovatelné podobě.</t>
  </si>
  <si>
    <t>024101401</t>
  </si>
  <si>
    <t>Inženýrská činnost koordinační a kompletační činnost</t>
  </si>
  <si>
    <t>1024</t>
  </si>
  <si>
    <t>286535260</t>
  </si>
  <si>
    <t>Poznámka k položce:_x000d_
Základna pro výpočet - ZRN</t>
  </si>
  <si>
    <t>R04 - ON</t>
  </si>
  <si>
    <t>9901000900</t>
  </si>
  <si>
    <t>Doprava dodávek zhotovitele, dodávek objednatele nebo výzisku mechanizací o nosnosti do 3,5 t do 200 km</t>
  </si>
  <si>
    <t>-555260716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</si>
  <si>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</si>
  <si>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stroje._x000d_
-set do R110kV_x000d_
-set do R22kV_x000d_
-set do R3kV_x000d_
-set sdělovací techniky_x000d_
-set TM-1P.PS</t>
  </si>
  <si>
    <t>PS 580 130 - TNS Rudoltice, U1, U2 rekonstrukce usměrňovacího soustrojí</t>
  </si>
  <si>
    <t>M - Materiál</t>
  </si>
  <si>
    <t>Materiál</t>
  </si>
  <si>
    <t>7496300110</t>
  </si>
  <si>
    <t>Usměrňovačová skupina 3 kV-DC (12-ti pulsní) Trakční usměrňovače Trojfázový, 12-ti pulsní, základní proud DC 1500A, Un 3300V DC, třída přetížitelnosti V, skříňové provedení, včetně přepěťové ochrany, odpojovače mínus pólu</t>
  </si>
  <si>
    <t>-462710943</t>
  </si>
  <si>
    <t>Poznámka k položce:_x000d_
Dle technicko - obchodní specifikace_x000d_
pol č.1</t>
  </si>
  <si>
    <t>555790496</t>
  </si>
  <si>
    <t xml:space="preserve">Poznámka k položce:_x000d_
Rezervní vozík s měničovým blokem _x000d_
pol č.1.1 </t>
  </si>
  <si>
    <t>7496352022</t>
  </si>
  <si>
    <t>Montáž trakčních usměrňovačů trojfázových, 12 pulsní, třída přetížitelnosti V, Un 3300 V DC, včetně přepěťové ochrany skříňové provedení, včetně odpojovače mínus pólu základní proud DC 1500 A</t>
  </si>
  <si>
    <t>735405585</t>
  </si>
  <si>
    <t>Montáž trakčních usměrňovačů trojfázových, 12 pulsní, třída přetížitelnosti V, Un 3300 V DC, včetně přepěťové ochrany skříňové provedení, včetně odpojovače mínus pólu základní proud DC 1500 A - včetně příslušenství na vnitřní stanoviště, uvedení do provozu</t>
  </si>
  <si>
    <t>7496300130</t>
  </si>
  <si>
    <t>Usměrňovačová skupina 3 kV-DC (12-ti pulsní) Trakční usměrňovače Základový izolační rám pro skříňový trakční usměrńovač z kompozitního materiálu</t>
  </si>
  <si>
    <t>444874171</t>
  </si>
  <si>
    <t xml:space="preserve">Poznámka k položce:_x000d_
Dle technicko - obchodní specifikace - kovový rám pod uskříňový usměrňovač_x000d_
z položky  č.1.2</t>
  </si>
  <si>
    <t>7496300070</t>
  </si>
  <si>
    <t>Usměrňovačová skupina 3 kV-DC (12-ti pulsní) Trakční transformátory Dveřní spínač pro kobku</t>
  </si>
  <si>
    <t>511513807</t>
  </si>
  <si>
    <t>Poznámka k položce:_x000d_
Koncové spínače do kobek tlumivky TL1, TL2, kobky SU1, SU2, MU1, MU2</t>
  </si>
  <si>
    <t>7496351030</t>
  </si>
  <si>
    <t>Montáž trakčních transformátorů spínačů dveřních pro kobku</t>
  </si>
  <si>
    <t>-813343180</t>
  </si>
  <si>
    <t>Montáž trakčních transformátorů spínačů dveřních pro kobku - včetně uvedení do provozu včetně předepsaných zkoušek a výchozí revize</t>
  </si>
  <si>
    <t>7596430110</t>
  </si>
  <si>
    <t>Sirény a majáky Maják 9-60Vss, 88mA/24V, IP 65, 1Hz, -25 až 70°C, červený</t>
  </si>
  <si>
    <t>479666800</t>
  </si>
  <si>
    <t>Poznámka k položce:_x000d_
Maják na kobku tlumivky TL1, TL2</t>
  </si>
  <si>
    <t>7596445005</t>
  </si>
  <si>
    <t>Montáž prvku pro EPS, ASHS (čidlo, hlásič, spínač atd.)</t>
  </si>
  <si>
    <t>-1805789850</t>
  </si>
  <si>
    <t>Poznámka k položce:_x000d_
Montáž majáku na kobku tlumivky TL1, TL2</t>
  </si>
  <si>
    <t>7491207820</t>
  </si>
  <si>
    <t>Elektroinstalační materiál Kabelové rošty pozinkované R I kabelový 300mm-délka 3m S</t>
  </si>
  <si>
    <t>-1158372947</t>
  </si>
  <si>
    <t>Poznámka k položce:_x000d_
Dle technicko - obchodní specifikace pol č.10</t>
  </si>
  <si>
    <t>7491206920</t>
  </si>
  <si>
    <t>Elektroinstalační materiál Kabelové stojiny a výložníky pozinkované Stojina ocelová, d.1200 mm (obj. množství 2 ks)</t>
  </si>
  <si>
    <t>-850821479</t>
  </si>
  <si>
    <t>Poznámka k položce:_x000d_
Nosník typu SVz 03 (délky 300mm) + spojovací materiál</t>
  </si>
  <si>
    <t>7491207650</t>
  </si>
  <si>
    <t>Elektroinstalační materiál Kabelové stojiny a výložníky pozinkované Konzola CSN 200</t>
  </si>
  <si>
    <t>1840483742</t>
  </si>
  <si>
    <t>Poznámka k položce:_x000d_
Výložník typu Vz 3 + spojovací materiál</t>
  </si>
  <si>
    <t>7491209320</t>
  </si>
  <si>
    <t>Elektroinstalační materiál Kabelové rošty drátěné Ohebná spojka SS</t>
  </si>
  <si>
    <t>2105424425</t>
  </si>
  <si>
    <t>Poznámka k položce:_x000d_
Spojka typu SRz + spojovací materiál</t>
  </si>
  <si>
    <t>7491453010</t>
  </si>
  <si>
    <t>Montáž pozinkovaných kabelových roštů délky 3 m, šířky do 600 mm</t>
  </si>
  <si>
    <t>-498515252</t>
  </si>
  <si>
    <t>Montáž pozinkovaných kabelových roštů délky 3 m, šířky do 600 mm - včetně rozměření, usazení, vyvážení, upevnění, sváření a elektrického pospojování</t>
  </si>
  <si>
    <t>7491451040</t>
  </si>
  <si>
    <t>Montáž kabelových stojin a ocelových roštů kabelových roštů zesílených do těžkého provozu délky 3 m, šířky šířka 300 mm</t>
  </si>
  <si>
    <t>-903668227</t>
  </si>
  <si>
    <t>Montáž kabelových stojin a ocelových roštů kabelových roštů zesílených do těžkého provozu délky 3 m, šířky šířka 300 mm - včetně rozměření, usazení, vyvážení, upevnění, sváření a elektrického pospojování</t>
  </si>
  <si>
    <t>Poznámka k položce:_x000d_
Montáž výložníků, nosníků a spojek</t>
  </si>
  <si>
    <t>7496400220</t>
  </si>
  <si>
    <t xml:space="preserve">R3 kV-DC Ovládací skříně pro R3kV (SKŘ) Skříň zemní ochrany se zemní napěťovou  a proudovou ochranou,  havarijní ochrana</t>
  </si>
  <si>
    <t>1348802599</t>
  </si>
  <si>
    <t>7496451200</t>
  </si>
  <si>
    <t>Montáž stejnosměrných rozvaděčů 3 kV DC, bez skříně Un 3000 V DC, In 4000 A skříň zemní ochrany se zemní napěťovou, proudovou a havarijní ochranou</t>
  </si>
  <si>
    <t>-1757331117</t>
  </si>
  <si>
    <t>Montáž stejnosměrných rozvaděčů 3 kV DC, bez skříně Un 3000 V DC, In 4000 A skříň zemní ochrany se zemní napěťovou, proudovou a havarijní ochranou - včetně prohlídky zařízení, účasti odpovědného pracovníka dodavatele při montáži, uvedení zařízení do provozu včetně předepsaných zkoušek a atestů, vystavení výchozí revizní zprávy</t>
  </si>
  <si>
    <t>7492300130</t>
  </si>
  <si>
    <t>Závěsný systém vn Ostatní příslušenství Kabelová příchytka plastová KHF 50-76</t>
  </si>
  <si>
    <t>-479933646</t>
  </si>
  <si>
    <t xml:space="preserve">Poznámka k položce:_x000d_
Typ příchytky K131+spojovací materiál </t>
  </si>
  <si>
    <t>7492300140</t>
  </si>
  <si>
    <t>Závěsný systém vn Ostatní příslušenství Kabelová příchytka 40 C 29-40</t>
  </si>
  <si>
    <t>-599490493</t>
  </si>
  <si>
    <t>Poznámka k položce:_x000d_
Typ příchytky K132+spojovací materiál</t>
  </si>
  <si>
    <t>7492454020</t>
  </si>
  <si>
    <t>Montáž připojovacích systémů pro izolované vodiče a pomocné práce pro kabely vn kabelová příchytka</t>
  </si>
  <si>
    <t>2068883415</t>
  </si>
  <si>
    <t>-1275160999</t>
  </si>
  <si>
    <t>-1817758940</t>
  </si>
  <si>
    <t>7492400210</t>
  </si>
  <si>
    <t xml:space="preserve">Kabely, vodiče - vn Kabely do 6kV včetně - izolace pryžová 6-CHBU 1x185 - 1x240 mm2,  kabel silový ( bez kabelových příchytek )</t>
  </si>
  <si>
    <t>-1216280269</t>
  </si>
  <si>
    <t>7492451012</t>
  </si>
  <si>
    <t>Montáž kabelů vn jednožílových do 240 mm2</t>
  </si>
  <si>
    <t>-323172598</t>
  </si>
  <si>
    <t>Montáž kabelů vn jednožílových do 240 mm2 - uložení kabelu (do země, chráničky, na rošty, na TV apod.)</t>
  </si>
  <si>
    <t>7492501730</t>
  </si>
  <si>
    <t>Kabely, vodiče, šňůry Cu - nn Kabel silový 2 a 3-žílový Cu, plastová izolace CYKY 3J6 (3Cx 6)</t>
  </si>
  <si>
    <t>-1579944027</t>
  </si>
  <si>
    <t>Poznámka k položce:_x000d_
CYKY-O-3x6</t>
  </si>
  <si>
    <t>7492501740</t>
  </si>
  <si>
    <t>Kabely, vodiče, šňůry Cu - nn Kabel silový 2 a 3-žílový Cu, plastová izolace CYKY 3O1,5 (3Ax1,5)</t>
  </si>
  <si>
    <t>-1625899674</t>
  </si>
  <si>
    <t>7492501690</t>
  </si>
  <si>
    <t>Kabely, vodiče, šňůry Cu - nn Kabel silový 2 a 3-žílový Cu, plastová izolace CYKY 2O1,5 (2Dx1,5)</t>
  </si>
  <si>
    <t>-1219865819</t>
  </si>
  <si>
    <t>7492501770</t>
  </si>
  <si>
    <t xml:space="preserve">Kabely, vodiče, šňůry Cu - nn Kabel silový 2 a 3-žílový Cu, plastová izolace CYKY 3J2,5  (3Cx 2,5)</t>
  </si>
  <si>
    <t>-950465666</t>
  </si>
  <si>
    <t>7492501750</t>
  </si>
  <si>
    <t>Kabely, vodiče, šňůry Cu - nn Kabel silový 2 a 3-žílový Cu, plastová izolace CYKY 3O2,5 (3Ax2,5)</t>
  </si>
  <si>
    <t>-531743984</t>
  </si>
  <si>
    <t>7492553010</t>
  </si>
  <si>
    <t>Montáž kabelů 2- a 3-žílových Cu do 16 mm2</t>
  </si>
  <si>
    <t>-1349145637</t>
  </si>
  <si>
    <t>Kabely, vodiče, šňůry Cu - nn Montáž kabelů 2- a 3-žílových Cu (uložení do země, chráničky, na rošty, pod omítku apod.) do 16 mm2</t>
  </si>
  <si>
    <t>7492502060</t>
  </si>
  <si>
    <t>Kabely, vodiče, šňůry Cu - nn Kabel silový 4 a 5-žílový Cu, plastová izolace CYKY 5J2,5 (5Cx2,5)</t>
  </si>
  <si>
    <t>-1185033144</t>
  </si>
  <si>
    <t>7492800120</t>
  </si>
  <si>
    <t>Sdělovací kabely pro silnoproudé aplikace Metalické kabely - nehořlavé JYTY 4O1 (4Dx1)</t>
  </si>
  <si>
    <t>1069887483</t>
  </si>
  <si>
    <t>7492554010</t>
  </si>
  <si>
    <t>Montáž kabelů 4- a 5-žílových Cu do 16 mm2</t>
  </si>
  <si>
    <t>-309422391</t>
  </si>
  <si>
    <t>Kabely, vodiče, šňůry Cu - nn Montáž kabelů 4- a 5-žílových Cu (uložení do země, chráničky, na rošty, pod omítku apod.) do 16 mm2</t>
  </si>
  <si>
    <t>7492502200</t>
  </si>
  <si>
    <t>Kabely, vodiče, šňůry Cu - nn Kabel silový Cu, plastová izolace, stíněný 1-CYKFY 12 x 1 - 2,5 mm2</t>
  </si>
  <si>
    <t>-260515387</t>
  </si>
  <si>
    <t>7492800140</t>
  </si>
  <si>
    <t>Sdělovací kabely pro silnoproudé aplikace Metalické kabely - nehořlavé JYTY 7O1 (7Dx1)</t>
  </si>
  <si>
    <t>-1695173462</t>
  </si>
  <si>
    <t>7492555012</t>
  </si>
  <si>
    <t>Montáž kabelů vícežílových Cu 12 x 1,5 mm2</t>
  </si>
  <si>
    <t>1818826109</t>
  </si>
  <si>
    <t>1343451378</t>
  </si>
  <si>
    <t>7492751022</t>
  </si>
  <si>
    <t>Montáž ukončení kabelů nn v rozvaděči nebo na přístroji izolovaných s označením 2 - 5-ti žílových do 25 mm2</t>
  </si>
  <si>
    <t>617237532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</si>
  <si>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</si>
  <si>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972532399</t>
  </si>
  <si>
    <t>7492700700</t>
  </si>
  <si>
    <t>Ukončení vodičů a kabelů VN Kabelové koncovky pro plastové a pryžové kabely do 6kV Jednožílové kabely s pryžovou izolací do 6kV, 150 - 240 mm2</t>
  </si>
  <si>
    <t>1392485234</t>
  </si>
  <si>
    <t>7492453012</t>
  </si>
  <si>
    <t>Montáž koncovek kabelů vn jednožílových do 240 mm2</t>
  </si>
  <si>
    <t>-1662484296</t>
  </si>
  <si>
    <t>Montáž koncovek kabelů vn jednožílových do 240 mm2 - včetně odizolování pláště a izolace žil kabelu, ukončení žil a stínění (oko)</t>
  </si>
  <si>
    <t>7491600020</t>
  </si>
  <si>
    <t>Uzemnění Vnitřní Uzemňovací vedení na povrchu, páskem FeZn do 120 mm2</t>
  </si>
  <si>
    <t>1266963770</t>
  </si>
  <si>
    <t>7491601280</t>
  </si>
  <si>
    <t>Uzemnění Hromosvodné vedení Podpěra PV 44</t>
  </si>
  <si>
    <t>2040726788</t>
  </si>
  <si>
    <t>7491601450</t>
  </si>
  <si>
    <t>Uzemnění Hromosvodné vedení Svorka SR 2b</t>
  </si>
  <si>
    <t>1728479176</t>
  </si>
  <si>
    <t>7491600090</t>
  </si>
  <si>
    <t>Uzemnění Vnitřní H07V-K 16 žz (CYA)</t>
  </si>
  <si>
    <t>979156739</t>
  </si>
  <si>
    <t>7491651010</t>
  </si>
  <si>
    <t>Montáž vnitřního uzemnění uzemňovacích vodičů pevně na povrchu z pozinkované oceli (FeZn) do 120 mm2</t>
  </si>
  <si>
    <t>-741978075</t>
  </si>
  <si>
    <t>Montáž vnitřního uzemnění uzemňovacích vodičů pevně na povrchu z pozinkované oceli (FeZn) do 120 mm2 - včetně upevnění, propojení a připojení pomocí svorek (chráničky, na rošty apod.)</t>
  </si>
  <si>
    <t>7491651030</t>
  </si>
  <si>
    <t>Montáž vnitřního uzemnění ochranné pospojování volně nebo pod omítkou vodič Cu 2,5-16 mm2</t>
  </si>
  <si>
    <t>-2036573131</t>
  </si>
  <si>
    <t>7491651042</t>
  </si>
  <si>
    <t>Montáž vnitřního uzemnění ostatní podpěra vedení PV 42 pro FeZn 30x4 mm</t>
  </si>
  <si>
    <t>-872492714</t>
  </si>
  <si>
    <t>7491651044</t>
  </si>
  <si>
    <t>Montáž vnitřního uzemnění ostatní svorka zkušební, spojovací, odbočná a upevňovací</t>
  </si>
  <si>
    <t>1710797708</t>
  </si>
  <si>
    <t>-124988265</t>
  </si>
  <si>
    <t>-1006270928</t>
  </si>
  <si>
    <t>Poznámka k položce:_x000d_
Demontáž niky nn části skříně kobkové rozvodny R3kV pole SU1 a SU2</t>
  </si>
  <si>
    <t>7496773010</t>
  </si>
  <si>
    <t>Demontáž SKŘ-DŘT, čidla dveřního kontaktu signalizačního</t>
  </si>
  <si>
    <t>2115148894</t>
  </si>
  <si>
    <t>7496274020</t>
  </si>
  <si>
    <t>Demontáž transformátorů, měničů, tlumivek, kondenzátorů 1-fázových tyristorových měničů ve funkci regulátorů jalového výkonu</t>
  </si>
  <si>
    <t>-535237232</t>
  </si>
  <si>
    <t>Poznámka k položce:_x000d_
Demontáž stojanu usměrňovače a přepěťové ochtany U1 a U2</t>
  </si>
  <si>
    <t>7492471020</t>
  </si>
  <si>
    <t>Demontáže kabelových vedení vn</t>
  </si>
  <si>
    <t>2055953185</t>
  </si>
  <si>
    <t>Demontáže kabelových vedení vn - demontáž ze zemní kynety, roštu, rozvaděče, trubky, chráničky apod.</t>
  </si>
  <si>
    <t>7491571010</t>
  </si>
  <si>
    <t>Demontáž stávajících ucpávek kabelových průměru otvoru do 200 mm</t>
  </si>
  <si>
    <t>1385192082</t>
  </si>
  <si>
    <t>-981349754</t>
  </si>
  <si>
    <t>7492472020</t>
  </si>
  <si>
    <t>Demontáže přípojnic a spojovacích vedení spojovacího vedení z Cu/Al pasu vč. podpěrných izolátorů</t>
  </si>
  <si>
    <t>2122514842</t>
  </si>
  <si>
    <t>Demontáže přípojnic a spojovacích vedení spojovacího vedení z Cu/Al pasu vč. podpěrných izolátorů - demontáž stávajícího zařízení včetně odpojení přívodních kabelů nebo pasů a nakládky na určený prostředek</t>
  </si>
  <si>
    <t>7597137010</t>
  </si>
  <si>
    <t>Demontáž prvku pro EZS (čidlo,snímač,siréna)</t>
  </si>
  <si>
    <t>-719734913</t>
  </si>
  <si>
    <t>7491671010</t>
  </si>
  <si>
    <t>Demontáž stávajícího uzemnění vnitřního</t>
  </si>
  <si>
    <t>1578937442</t>
  </si>
  <si>
    <t>Demontáž stávajícího uzemnění vnitřního - pásku, vodičů, podpěr, svorek apod.</t>
  </si>
  <si>
    <t>7495071020</t>
  </si>
  <si>
    <t>Demontáže technologických zařízení kobky rozvodny do Un 38,5 kV včetně její náplně</t>
  </si>
  <si>
    <t>1444644544</t>
  </si>
  <si>
    <t>Poznámka k položce:_x000d_
Demontáž kobky usměrňovače U1, U2</t>
  </si>
  <si>
    <t>7496752040</t>
  </si>
  <si>
    <t>Montáž skříně SKŘ / automatizace parametrizace a konfigurace ochrany (tvorba aplikačního software)</t>
  </si>
  <si>
    <t>-1225375785</t>
  </si>
  <si>
    <t>Montáž skříně SKŘ / automatizace parametrizace a konfigurace ochrany (tvorba aplikačního software) - včetně datových struktur komunikace na nadřazený řídící systém</t>
  </si>
  <si>
    <t>Poznámka k položce:_x000d_
Dle technicko - obchodní specifikace pol č.9 + 11</t>
  </si>
  <si>
    <t>7496752030</t>
  </si>
  <si>
    <t>Montáž skříně SKŘ / automatizace vypracování check listů</t>
  </si>
  <si>
    <t>2006103830</t>
  </si>
  <si>
    <t>Montáž skříně SKŘ / automatizace vypracování check listů - včetně popisu logických a blokovacích podmínek</t>
  </si>
  <si>
    <t>7496752055</t>
  </si>
  <si>
    <t>Montáž skříně SKŘ / automatizace primární a sekundární zkoušky ochran</t>
  </si>
  <si>
    <t>-121480522</t>
  </si>
  <si>
    <t>Montáž skříně SKŘ / automatizace primární a sekundární zkoušky ochran - rozdílová, nadproudová, zkratová, podpěťová a přepěťová, nádobová nadproudová ochrana včetně vypracování protokolů o zkouškách</t>
  </si>
  <si>
    <t>-138088308</t>
  </si>
  <si>
    <t>-1565973058</t>
  </si>
  <si>
    <t>7498455010</t>
  </si>
  <si>
    <t>Zkoušky vodičů a kabelů ovládacích jakéhokoliv počtu žil</t>
  </si>
  <si>
    <t>-189452037</t>
  </si>
  <si>
    <t>Zkoušky vodičů a kabelů ovládacích jakéhokoliv počtu žil - měření kabelu, vodiče včetně vyhotovení protokolu</t>
  </si>
  <si>
    <t>7498456010</t>
  </si>
  <si>
    <t>Zkoušky vodičů a kabelů vn zvýšeným napětím do 35 kV</t>
  </si>
  <si>
    <t>-385903375</t>
  </si>
  <si>
    <t>Zkoušky vodičů a kabelů vn zvýšeným napětím do 35 kV - měření kabelu,vodiče včetně vyhotovení protokolu</t>
  </si>
  <si>
    <t>7498456020</t>
  </si>
  <si>
    <t>Zkoušky vodičů a kabelů vn provoz měřícího vozu po dobu zkoušek vn kabelů - pro 1 kus/žílu/vn kabelu</t>
  </si>
  <si>
    <t>1852006497</t>
  </si>
  <si>
    <t>Zkoušky vodičů a kabelů vn provoz měřícího vozu po dobu zkoušek vn kabelů - pro 1 kus/žílu/vn kabelu - provoz měřícího vozu po dobu zkoušek</t>
  </si>
  <si>
    <t>7499151010</t>
  </si>
  <si>
    <t>Dokončovací práce na elektrickém zařízení</t>
  </si>
  <si>
    <t>-323407727</t>
  </si>
  <si>
    <t>Dokončovací práce na elektrickém zařízení - uvádění zařízení do provozu, drobné montážní práce v rozvaděčích, koordinaci se zhotoviteli souvisejících zařízení apod.</t>
  </si>
  <si>
    <t xml:space="preserve">Poznámka k položce:_x000d_
Dle technicko - obchodní specifikace pol č.8_x000d_
</t>
  </si>
  <si>
    <t>-1402672578</t>
  </si>
  <si>
    <t>7499151030</t>
  </si>
  <si>
    <t>Dokončovací práce zkušební provoz</t>
  </si>
  <si>
    <t>-963684195</t>
  </si>
  <si>
    <t>Dokončovací práce zkušební provoz - včetně prokázání technických a kvalitativních parametrů zařízení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</si>
  <si>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</si>
  <si>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</si>
  <si>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</si>
  <si>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</si>
  <si>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</si>
  <si>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</si>
  <si>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</si>
  <si>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</si>
  <si>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</si>
  <si>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</si>
  <si>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</si>
  <si>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Zakládání</t>
  </si>
  <si>
    <t>58932908</t>
  </si>
  <si>
    <t>beton C 20/25 X0 XC2 kamenivo frakce 0/8</t>
  </si>
  <si>
    <t>-1784081368</t>
  </si>
  <si>
    <t>279311115</t>
  </si>
  <si>
    <t>Postupné podbetonování základového zdiva prostým betonem tř. C 20/25</t>
  </si>
  <si>
    <t>-1623748378</t>
  </si>
  <si>
    <t xml:space="preserve">Postupné podbetonování základového zdiva  jakékoliv tloušťky, bez výkopu, bez zapažení a bednění, prostým betonem tř. C 20/25</t>
  </si>
  <si>
    <t>58581790</t>
  </si>
  <si>
    <t>stěrka polymercementová samonivelační vyrovnávací podlahová se zvýšenou pevností 40 Mpa</t>
  </si>
  <si>
    <t>t</t>
  </si>
  <si>
    <t>1444905035</t>
  </si>
  <si>
    <t>Poznámka k položce:_x000d_
Spotřeba: 8,5 kg/m2, tl. 5 mm</t>
  </si>
  <si>
    <t>632451421</t>
  </si>
  <si>
    <t>Doplnění cementového potěru hlazeného pl do 1 m2 tl do 20 mm</t>
  </si>
  <si>
    <t>370334689</t>
  </si>
  <si>
    <t xml:space="preserve">Doplnění cementového potěru na mazaninách a betonových podkladech  (s dodáním hmot), hlazeného dřevěným nebo ocelovým hladítkem, plochy jednotlivě do 1 m2 a tl. přes 10 do 20 mm</t>
  </si>
  <si>
    <t>24621530</t>
  </si>
  <si>
    <t>hmota nátěrová syntetická zinkochromátová základní na kovy</t>
  </si>
  <si>
    <t>kg</t>
  </si>
  <si>
    <t>-1151233115</t>
  </si>
  <si>
    <t>Poznámka k položce:_x000d_
Teoretická vydatnost: 13-14 m² z 1 litru barvy dle odstínu</t>
  </si>
  <si>
    <t>24621670</t>
  </si>
  <si>
    <t>hmota nátěrová syntetická vrchní (email) odstín bílý</t>
  </si>
  <si>
    <t>-910150836</t>
  </si>
  <si>
    <t>Poznámka k položce:_x000d_
Spotřeba: 0,08-0,11 kg/m2, vrchní nátěry na kov a dřevo, pro vnitřní i vnější použití</t>
  </si>
  <si>
    <t>24642012</t>
  </si>
  <si>
    <t>ředidlo syntetických nátěrových hmot ke stříkání</t>
  </si>
  <si>
    <t>-963446090</t>
  </si>
  <si>
    <t>HZS2311</t>
  </si>
  <si>
    <t>Hodinová zúčtovací sazba malíř, natěrač, lakýrník</t>
  </si>
  <si>
    <t>1496177242</t>
  </si>
  <si>
    <t xml:space="preserve">Hodinové zúčtovací sazby profesí PSV  úpravy povrchů a podlahy malíř, natěrač, lakýrník</t>
  </si>
  <si>
    <t>Svislé a kompletní konstrukce</t>
  </si>
  <si>
    <t>31197003</t>
  </si>
  <si>
    <t>tyč závitová Pz 4,6 M10</t>
  </si>
  <si>
    <t>663329185</t>
  </si>
  <si>
    <t>Úpravy povrchů, podlahy a osazování výplní</t>
  </si>
  <si>
    <t>58555535</t>
  </si>
  <si>
    <t>směs suchá omítková vápenocementová vnitřní štuková</t>
  </si>
  <si>
    <t>2049812943</t>
  </si>
  <si>
    <t>Poznámka k položce:_x000d_
Spotřeba: 2,7 kg/m2, tl. 1,5 mm</t>
  </si>
  <si>
    <t>612331151</t>
  </si>
  <si>
    <t>Cementová omítka štuková dvouvrstvá ocelí hlazená vnitřních stěn nanášená ručně</t>
  </si>
  <si>
    <t>310025214</t>
  </si>
  <si>
    <t xml:space="preserve">Omítka cementová vnitřních ploch  nanášená ručně dvouvrstvá, tloušťky jádrové omítky do 10 mm a tloušťky štuku do 3 mm štuková ocelí hlazená svislých konstrukcí stěn</t>
  </si>
  <si>
    <t>Ostatní konstrukce a práce, bourání</t>
  </si>
  <si>
    <t>961055111</t>
  </si>
  <si>
    <t>Bourání základů ze ŽB</t>
  </si>
  <si>
    <t>110915465</t>
  </si>
  <si>
    <t xml:space="preserve">Bourání základů z betonu  železového</t>
  </si>
  <si>
    <t>Poznámka k položce:_x000d_
Bourání podkladu pro základový rám</t>
  </si>
  <si>
    <t>PSV</t>
  </si>
  <si>
    <t>Práce a dodávky PSV</t>
  </si>
  <si>
    <t>777</t>
  </si>
  <si>
    <t>Podlahy lité</t>
  </si>
  <si>
    <t>24611203</t>
  </si>
  <si>
    <t>fermež dálniční impregnace na beton</t>
  </si>
  <si>
    <t>-1875403201</t>
  </si>
  <si>
    <t>Poznámka k položce:_x000d_
Vydatnost: 8-10 m2/kg</t>
  </si>
  <si>
    <t>24613700</t>
  </si>
  <si>
    <t>hmota nátěrová epoxidová vodou ředitelná na beton</t>
  </si>
  <si>
    <t>217573092</t>
  </si>
  <si>
    <t>Poznámka k položce:_x000d_
Vydatnost: 1 kg na 3,5 m²</t>
  </si>
  <si>
    <t>24551501</t>
  </si>
  <si>
    <t>hmota nátěrová epoxidová na vodní bázi barevná</t>
  </si>
  <si>
    <t>-557202678</t>
  </si>
  <si>
    <t>Poznámka k položce:_x000d_
Vydatnost: 6 - 8m2 z 1 kg v jedné vrstvě při průměrné tloušťce suchého filmu 50 μm.</t>
  </si>
  <si>
    <t>777131101</t>
  </si>
  <si>
    <t>Penetrační epoxidový nátěr podlahy na suchý a vyzrálý podklad</t>
  </si>
  <si>
    <t>-1367127959</t>
  </si>
  <si>
    <t>Penetrační nátěr podlahy epoxidový na podklad suchý a vyzrálý</t>
  </si>
  <si>
    <t>783</t>
  </si>
  <si>
    <t>Dokončovací práce - nátěry</t>
  </si>
  <si>
    <t>58541250</t>
  </si>
  <si>
    <t>sádra bílá</t>
  </si>
  <si>
    <t>1995543404</t>
  </si>
  <si>
    <t>612345412</t>
  </si>
  <si>
    <t>Oprava vnitřní sádrové hladké omítky stěn v rozsahu plochy do 30%</t>
  </si>
  <si>
    <t>-86032521</t>
  </si>
  <si>
    <t xml:space="preserve">Oprava sádrové nebo vápenosádrové omítky vnitřních ploch  hladké, tloušťky do 20 mm stěn, v rozsahu opravované plochy přes 10 do 30%</t>
  </si>
  <si>
    <t>784</t>
  </si>
  <si>
    <t>Dokončovací práce - malby a tapety</t>
  </si>
  <si>
    <t>784111005</t>
  </si>
  <si>
    <t>Oprášení (ometení ) podkladu v místnostech výšky přes 5,00 m</t>
  </si>
  <si>
    <t>1994127845</t>
  </si>
  <si>
    <t>Oprášení (ometení) podkladu v místnostech výšky přes 5,00 m</t>
  </si>
  <si>
    <t>784211005</t>
  </si>
  <si>
    <t>Jednonásobné bílé malby ze směsí za mokra výborně otěruvzdorných v místnostech výšky přes 5,0 m</t>
  </si>
  <si>
    <t>-81427385</t>
  </si>
  <si>
    <t>Malby z malířských směsí otěruvzdorných za mokra jednonásobné, bílé za mokra otěruvzdorné výborně v místnostech výšky přes 5,00 m</t>
  </si>
  <si>
    <t>58124012</t>
  </si>
  <si>
    <t>hmota malířská za mokra výborně otěruvzdorná bílá</t>
  </si>
  <si>
    <t>litr</t>
  </si>
  <si>
    <t>-158698515</t>
  </si>
  <si>
    <t>1171651513</t>
  </si>
  <si>
    <t>9901001200</t>
  </si>
  <si>
    <t>Doprava dodávek zhotovitele, dodávek objednatele nebo výzisku mechanizací o nosnosti do 3,5 t do 350 km</t>
  </si>
  <si>
    <t>406949398</t>
  </si>
  <si>
    <t>Doprava dodávek zhotovitele, dodávek objednatele nebo výzisku mechanizací o nosnosti do 3,5 t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</si>
  <si>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 Předmětem je doprava rozměrných dodávek do TNS Rudoltice v Čechách</t>
  </si>
  <si>
    <t>9903100100</t>
  </si>
  <si>
    <t>Přeprava mechanizace na místo prováděných prací o hmotnosti do 12 t přes 50 do 100 km</t>
  </si>
  <si>
    <t>-22750561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</si>
  <si>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</si>
  <si>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 Předmětem je doprava rozměrných dodávek VVN odpojovačů, rozváděčů, domku ochran do TNS Rudoltice v Čechách.</t>
  </si>
  <si>
    <t>9909000100</t>
  </si>
  <si>
    <t>Poplatek za uložení suti nebo hmot na oficiální skládku</t>
  </si>
  <si>
    <t>-2133753081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</si>
  <si>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</si>
  <si>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</si>
  <si>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</si>
  <si>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-542023539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</si>
  <si>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</si>
  <si>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</si>
  <si>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</si>
  <si>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1076171862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</si>
  <si>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</si>
  <si>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023101031</t>
  </si>
  <si>
    <t>Projektové práce Projektové práce v rozsahu ZRN (vyjma dále jmenované práce) přes 5 do 20 mil. Kč</t>
  </si>
  <si>
    <t>-1597871904</t>
  </si>
  <si>
    <t>-1000642039</t>
  </si>
  <si>
    <t>Poznámka k položce:_x000d_
Základna pro výpočet - dotyčné práce</t>
  </si>
  <si>
    <t>024101201</t>
  </si>
  <si>
    <t>Inženýrská činnost koordinátor BOZP na staveništi</t>
  </si>
  <si>
    <t>1323144473</t>
  </si>
  <si>
    <t>1292570337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</si>
  <si>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</si>
  <si>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</si>
  <si>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620441510</t>
  </si>
  <si>
    <t>7498150520</t>
  </si>
  <si>
    <t>Vyhotovení výchozí revizní zprávy pro opravné práce pro objem investičních nákladů přes 500 000 do 1 000 000 Kč</t>
  </si>
  <si>
    <t>337708945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</si>
  <si>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</si>
  <si>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Poznámka k položce:_x000d_
U1, U2, SKŘ, DŘT</t>
  </si>
  <si>
    <t>7498150525</t>
  </si>
  <si>
    <t>Vyhotovení výchozí revizní zprávy příplatek za každých dalších i započatých 500 000 Kč přes 1 000 000 Kč</t>
  </si>
  <si>
    <t>1623872501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</si>
  <si>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</si>
  <si>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</si>
  <si>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960333879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</si>
  <si>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</si>
  <si>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</si>
  <si>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</si>
  <si>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1164868258</t>
  </si>
  <si>
    <t>7498351010</t>
  </si>
  <si>
    <t>Vydání průkazu způsobilosti pro funkční celek, provizorní stav</t>
  </si>
  <si>
    <t>883449779</t>
  </si>
  <si>
    <t>Vydání průkazu způsobilosti pro funkční celek, provizorní stav - vyhotovení dokladu o silnoproudých zařízeních a vydání průkazu způsobilosti</t>
  </si>
  <si>
    <t>Poznámka k položce:_x000d_
doplnění pro TNS Rudoltice v Čechách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</si>
</sst>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43</v>
      </c>
      <c r="E29" s="44"/>
      <c r="F29" s="30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52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53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54</v>
      </c>
      <c r="AI60" s="39"/>
      <c r="AJ60" s="39"/>
      <c r="AK60" s="39"/>
      <c r="AL60" s="39"/>
      <c r="AM60" s="58" t="s">
        <v>55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56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57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54</v>
      </c>
      <c r="AI75" s="39"/>
      <c r="AJ75" s="39"/>
      <c r="AK75" s="39"/>
      <c r="AL75" s="39"/>
      <c r="AM75" s="58" t="s">
        <v>55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64019083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Oprava TNS Rudoltice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Rudoltice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31. 5. 2019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SŽDC, s.o. OŘ Hradec Králové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73" t="str">
        <f>IF(E17="","",E17)</f>
        <v>Ing. Jiří Svoboda</v>
      </c>
      <c r="AN89" s="64"/>
      <c r="AO89" s="64"/>
      <c r="AP89" s="64"/>
      <c r="AQ89" s="37"/>
      <c r="AR89" s="41"/>
      <c r="AS89" s="74" t="s">
        <v>59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37</v>
      </c>
      <c r="AJ90" s="37"/>
      <c r="AK90" s="37"/>
      <c r="AL90" s="37"/>
      <c r="AM90" s="73" t="str">
        <f>IF(E20="","",E20)</f>
        <v>Ing. Jiří Svoboda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60</v>
      </c>
      <c r="D92" s="87"/>
      <c r="E92" s="87"/>
      <c r="F92" s="87"/>
      <c r="G92" s="87"/>
      <c r="H92" s="88"/>
      <c r="I92" s="89" t="s">
        <v>61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62</v>
      </c>
      <c r="AH92" s="87"/>
      <c r="AI92" s="87"/>
      <c r="AJ92" s="87"/>
      <c r="AK92" s="87"/>
      <c r="AL92" s="87"/>
      <c r="AM92" s="87"/>
      <c r="AN92" s="89" t="s">
        <v>63</v>
      </c>
      <c r="AO92" s="87"/>
      <c r="AP92" s="91"/>
      <c r="AQ92" s="92" t="s">
        <v>64</v>
      </c>
      <c r="AR92" s="41"/>
      <c r="AS92" s="93" t="s">
        <v>65</v>
      </c>
      <c r="AT92" s="94" t="s">
        <v>66</v>
      </c>
      <c r="AU92" s="94" t="s">
        <v>67</v>
      </c>
      <c r="AV92" s="94" t="s">
        <v>68</v>
      </c>
      <c r="AW92" s="94" t="s">
        <v>69</v>
      </c>
      <c r="AX92" s="94" t="s">
        <v>70</v>
      </c>
      <c r="AY92" s="94" t="s">
        <v>71</v>
      </c>
      <c r="AZ92" s="94" t="s">
        <v>72</v>
      </c>
      <c r="BA92" s="94" t="s">
        <v>73</v>
      </c>
      <c r="BB92" s="94" t="s">
        <v>74</v>
      </c>
      <c r="BC92" s="94" t="s">
        <v>75</v>
      </c>
      <c r="BD92" s="95" t="s">
        <v>76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77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ROUND(AG95+AG100,2)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ROUND(AS95+AS100,2)</f>
        <v>0</v>
      </c>
      <c r="AT94" s="107">
        <f>ROUND(SUM(AV94:AW94),2)</f>
        <v>0</v>
      </c>
      <c r="AU94" s="108">
        <f>ROUND(AU95+AU100,5)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ROUND(AZ95+AZ100,2)</f>
        <v>0</v>
      </c>
      <c r="BA94" s="107">
        <f>ROUND(BA95+BA100,2)</f>
        <v>0</v>
      </c>
      <c r="BB94" s="107">
        <f>ROUND(BB95+BB100,2)</f>
        <v>0</v>
      </c>
      <c r="BC94" s="107">
        <f>ROUND(BC95+BC100,2)</f>
        <v>0</v>
      </c>
      <c r="BD94" s="109">
        <f>ROUND(BD95+BD100,2)</f>
        <v>0</v>
      </c>
      <c r="BS94" s="110" t="s">
        <v>78</v>
      </c>
      <c r="BT94" s="110" t="s">
        <v>79</v>
      </c>
      <c r="BU94" s="111" t="s">
        <v>80</v>
      </c>
      <c r="BV94" s="110" t="s">
        <v>81</v>
      </c>
      <c r="BW94" s="110" t="s">
        <v>5</v>
      </c>
      <c r="BX94" s="110" t="s">
        <v>82</v>
      </c>
      <c r="CL94" s="110" t="s">
        <v>1</v>
      </c>
    </row>
    <row r="95" s="6" customFormat="1" ht="27" customHeight="1">
      <c r="B95" s="112"/>
      <c r="C95" s="113"/>
      <c r="D95" s="114" t="s">
        <v>83</v>
      </c>
      <c r="E95" s="114"/>
      <c r="F95" s="114"/>
      <c r="G95" s="114"/>
      <c r="H95" s="114"/>
      <c r="I95" s="115"/>
      <c r="J95" s="114" t="s">
        <v>84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ROUND(SUM(AG96:AG99),2)</f>
        <v>0</v>
      </c>
      <c r="AH95" s="115"/>
      <c r="AI95" s="115"/>
      <c r="AJ95" s="115"/>
      <c r="AK95" s="115"/>
      <c r="AL95" s="115"/>
      <c r="AM95" s="115"/>
      <c r="AN95" s="117">
        <f>SUM(AG95,AT95)</f>
        <v>0</v>
      </c>
      <c r="AO95" s="115"/>
      <c r="AP95" s="115"/>
      <c r="AQ95" s="118" t="s">
        <v>85</v>
      </c>
      <c r="AR95" s="119"/>
      <c r="AS95" s="120">
        <f>ROUND(SUM(AS96:AS99),2)</f>
        <v>0</v>
      </c>
      <c r="AT95" s="121">
        <f>ROUND(SUM(AV95:AW95),2)</f>
        <v>0</v>
      </c>
      <c r="AU95" s="122">
        <f>ROUND(SUM(AU96:AU99),5)</f>
        <v>0</v>
      </c>
      <c r="AV95" s="121">
        <f>ROUND(AZ95*L29,2)</f>
        <v>0</v>
      </c>
      <c r="AW95" s="121">
        <f>ROUND(BA95*L30,2)</f>
        <v>0</v>
      </c>
      <c r="AX95" s="121">
        <f>ROUND(BB95*L29,2)</f>
        <v>0</v>
      </c>
      <c r="AY95" s="121">
        <f>ROUND(BC95*L30,2)</f>
        <v>0</v>
      </c>
      <c r="AZ95" s="121">
        <f>ROUND(SUM(AZ96:AZ99),2)</f>
        <v>0</v>
      </c>
      <c r="BA95" s="121">
        <f>ROUND(SUM(BA96:BA99),2)</f>
        <v>0</v>
      </c>
      <c r="BB95" s="121">
        <f>ROUND(SUM(BB96:BB99),2)</f>
        <v>0</v>
      </c>
      <c r="BC95" s="121">
        <f>ROUND(SUM(BC96:BC99),2)</f>
        <v>0</v>
      </c>
      <c r="BD95" s="123">
        <f>ROUND(SUM(BD96:BD99),2)</f>
        <v>0</v>
      </c>
      <c r="BS95" s="124" t="s">
        <v>78</v>
      </c>
      <c r="BT95" s="124" t="s">
        <v>86</v>
      </c>
      <c r="BU95" s="124" t="s">
        <v>80</v>
      </c>
      <c r="BV95" s="124" t="s">
        <v>81</v>
      </c>
      <c r="BW95" s="124" t="s">
        <v>87</v>
      </c>
      <c r="BX95" s="124" t="s">
        <v>5</v>
      </c>
      <c r="CL95" s="124" t="s">
        <v>1</v>
      </c>
      <c r="CM95" s="124" t="s">
        <v>88</v>
      </c>
    </row>
    <row r="96" s="3" customFormat="1" ht="16.5" customHeight="1">
      <c r="A96" s="125" t="s">
        <v>89</v>
      </c>
      <c r="B96" s="63"/>
      <c r="C96" s="126"/>
      <c r="D96" s="126"/>
      <c r="E96" s="127" t="s">
        <v>90</v>
      </c>
      <c r="F96" s="127"/>
      <c r="G96" s="127"/>
      <c r="H96" s="127"/>
      <c r="I96" s="127"/>
      <c r="J96" s="126"/>
      <c r="K96" s="127" t="s">
        <v>91</v>
      </c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7"/>
      <c r="AD96" s="127"/>
      <c r="AE96" s="127"/>
      <c r="AF96" s="127"/>
      <c r="AG96" s="128">
        <f>'R01 - Infrastruktura'!J32</f>
        <v>0</v>
      </c>
      <c r="AH96" s="126"/>
      <c r="AI96" s="126"/>
      <c r="AJ96" s="126"/>
      <c r="AK96" s="126"/>
      <c r="AL96" s="126"/>
      <c r="AM96" s="126"/>
      <c r="AN96" s="128">
        <f>SUM(AG96,AT96)</f>
        <v>0</v>
      </c>
      <c r="AO96" s="126"/>
      <c r="AP96" s="126"/>
      <c r="AQ96" s="129" t="s">
        <v>92</v>
      </c>
      <c r="AR96" s="65"/>
      <c r="AS96" s="130">
        <v>0</v>
      </c>
      <c r="AT96" s="131">
        <f>ROUND(SUM(AV96:AW96),2)</f>
        <v>0</v>
      </c>
      <c r="AU96" s="132">
        <f>'R01 - Infrastruktura'!P126</f>
        <v>0</v>
      </c>
      <c r="AV96" s="131">
        <f>'R01 - Infrastruktura'!J35</f>
        <v>0</v>
      </c>
      <c r="AW96" s="131">
        <f>'R01 - Infrastruktura'!J36</f>
        <v>0</v>
      </c>
      <c r="AX96" s="131">
        <f>'R01 - Infrastruktura'!J37</f>
        <v>0</v>
      </c>
      <c r="AY96" s="131">
        <f>'R01 - Infrastruktura'!J38</f>
        <v>0</v>
      </c>
      <c r="AZ96" s="131">
        <f>'R01 - Infrastruktura'!F35</f>
        <v>0</v>
      </c>
      <c r="BA96" s="131">
        <f>'R01 - Infrastruktura'!F36</f>
        <v>0</v>
      </c>
      <c r="BB96" s="131">
        <f>'R01 - Infrastruktura'!F37</f>
        <v>0</v>
      </c>
      <c r="BC96" s="131">
        <f>'R01 - Infrastruktura'!F38</f>
        <v>0</v>
      </c>
      <c r="BD96" s="133">
        <f>'R01 - Infrastruktura'!F39</f>
        <v>0</v>
      </c>
      <c r="BT96" s="134" t="s">
        <v>88</v>
      </c>
      <c r="BV96" s="134" t="s">
        <v>81</v>
      </c>
      <c r="BW96" s="134" t="s">
        <v>93</v>
      </c>
      <c r="BX96" s="134" t="s">
        <v>87</v>
      </c>
      <c r="CL96" s="134" t="s">
        <v>1</v>
      </c>
    </row>
    <row r="97" s="3" customFormat="1" ht="16.5" customHeight="1">
      <c r="A97" s="125" t="s">
        <v>89</v>
      </c>
      <c r="B97" s="63"/>
      <c r="C97" s="126"/>
      <c r="D97" s="126"/>
      <c r="E97" s="127" t="s">
        <v>94</v>
      </c>
      <c r="F97" s="127"/>
      <c r="G97" s="127"/>
      <c r="H97" s="127"/>
      <c r="I97" s="127"/>
      <c r="J97" s="126"/>
      <c r="K97" s="127" t="s">
        <v>95</v>
      </c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8">
        <f>'R02 - Stavební část'!J32</f>
        <v>0</v>
      </c>
      <c r="AH97" s="126"/>
      <c r="AI97" s="126"/>
      <c r="AJ97" s="126"/>
      <c r="AK97" s="126"/>
      <c r="AL97" s="126"/>
      <c r="AM97" s="126"/>
      <c r="AN97" s="128">
        <f>SUM(AG97,AT97)</f>
        <v>0</v>
      </c>
      <c r="AO97" s="126"/>
      <c r="AP97" s="126"/>
      <c r="AQ97" s="129" t="s">
        <v>92</v>
      </c>
      <c r="AR97" s="65"/>
      <c r="AS97" s="130">
        <v>0</v>
      </c>
      <c r="AT97" s="131">
        <f>ROUND(SUM(AV97:AW97),2)</f>
        <v>0</v>
      </c>
      <c r="AU97" s="132">
        <f>'R02 - Stavební část'!P123</f>
        <v>0</v>
      </c>
      <c r="AV97" s="131">
        <f>'R02 - Stavební část'!J35</f>
        <v>0</v>
      </c>
      <c r="AW97" s="131">
        <f>'R02 - Stavební část'!J36</f>
        <v>0</v>
      </c>
      <c r="AX97" s="131">
        <f>'R02 - Stavební část'!J37</f>
        <v>0</v>
      </c>
      <c r="AY97" s="131">
        <f>'R02 - Stavební část'!J38</f>
        <v>0</v>
      </c>
      <c r="AZ97" s="131">
        <f>'R02 - Stavební část'!F35</f>
        <v>0</v>
      </c>
      <c r="BA97" s="131">
        <f>'R02 - Stavební část'!F36</f>
        <v>0</v>
      </c>
      <c r="BB97" s="131">
        <f>'R02 - Stavební část'!F37</f>
        <v>0</v>
      </c>
      <c r="BC97" s="131">
        <f>'R02 - Stavební část'!F38</f>
        <v>0</v>
      </c>
      <c r="BD97" s="133">
        <f>'R02 - Stavební část'!F39</f>
        <v>0</v>
      </c>
      <c r="BT97" s="134" t="s">
        <v>88</v>
      </c>
      <c r="BV97" s="134" t="s">
        <v>81</v>
      </c>
      <c r="BW97" s="134" t="s">
        <v>96</v>
      </c>
      <c r="BX97" s="134" t="s">
        <v>87</v>
      </c>
      <c r="CL97" s="134" t="s">
        <v>1</v>
      </c>
    </row>
    <row r="98" s="3" customFormat="1" ht="16.5" customHeight="1">
      <c r="A98" s="125" t="s">
        <v>89</v>
      </c>
      <c r="B98" s="63"/>
      <c r="C98" s="126"/>
      <c r="D98" s="126"/>
      <c r="E98" s="127" t="s">
        <v>97</v>
      </c>
      <c r="F98" s="127"/>
      <c r="G98" s="127"/>
      <c r="H98" s="127"/>
      <c r="I98" s="127"/>
      <c r="J98" s="126"/>
      <c r="K98" s="127" t="s">
        <v>98</v>
      </c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8">
        <f>'R03 - VRN'!J32</f>
        <v>0</v>
      </c>
      <c r="AH98" s="126"/>
      <c r="AI98" s="126"/>
      <c r="AJ98" s="126"/>
      <c r="AK98" s="126"/>
      <c r="AL98" s="126"/>
      <c r="AM98" s="126"/>
      <c r="AN98" s="128">
        <f>SUM(AG98,AT98)</f>
        <v>0</v>
      </c>
      <c r="AO98" s="126"/>
      <c r="AP98" s="126"/>
      <c r="AQ98" s="129" t="s">
        <v>92</v>
      </c>
      <c r="AR98" s="65"/>
      <c r="AS98" s="130">
        <v>0</v>
      </c>
      <c r="AT98" s="131">
        <f>ROUND(SUM(AV98:AW98),2)</f>
        <v>0</v>
      </c>
      <c r="AU98" s="132">
        <f>'R03 - VRN'!P121</f>
        <v>0</v>
      </c>
      <c r="AV98" s="131">
        <f>'R03 - VRN'!J35</f>
        <v>0</v>
      </c>
      <c r="AW98" s="131">
        <f>'R03 - VRN'!J36</f>
        <v>0</v>
      </c>
      <c r="AX98" s="131">
        <f>'R03 - VRN'!J37</f>
        <v>0</v>
      </c>
      <c r="AY98" s="131">
        <f>'R03 - VRN'!J38</f>
        <v>0</v>
      </c>
      <c r="AZ98" s="131">
        <f>'R03 - VRN'!F35</f>
        <v>0</v>
      </c>
      <c r="BA98" s="131">
        <f>'R03 - VRN'!F36</f>
        <v>0</v>
      </c>
      <c r="BB98" s="131">
        <f>'R03 - VRN'!F37</f>
        <v>0</v>
      </c>
      <c r="BC98" s="131">
        <f>'R03 - VRN'!F38</f>
        <v>0</v>
      </c>
      <c r="BD98" s="133">
        <f>'R03 - VRN'!F39</f>
        <v>0</v>
      </c>
      <c r="BT98" s="134" t="s">
        <v>88</v>
      </c>
      <c r="BV98" s="134" t="s">
        <v>81</v>
      </c>
      <c r="BW98" s="134" t="s">
        <v>99</v>
      </c>
      <c r="BX98" s="134" t="s">
        <v>87</v>
      </c>
      <c r="CL98" s="134" t="s">
        <v>1</v>
      </c>
    </row>
    <row r="99" s="3" customFormat="1" ht="16.5" customHeight="1">
      <c r="A99" s="125" t="s">
        <v>89</v>
      </c>
      <c r="B99" s="63"/>
      <c r="C99" s="126"/>
      <c r="D99" s="126"/>
      <c r="E99" s="127" t="s">
        <v>100</v>
      </c>
      <c r="F99" s="127"/>
      <c r="G99" s="127"/>
      <c r="H99" s="127"/>
      <c r="I99" s="127"/>
      <c r="J99" s="126"/>
      <c r="K99" s="127" t="s">
        <v>101</v>
      </c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8">
        <f>'R04 - ON'!J32</f>
        <v>0</v>
      </c>
      <c r="AH99" s="126"/>
      <c r="AI99" s="126"/>
      <c r="AJ99" s="126"/>
      <c r="AK99" s="126"/>
      <c r="AL99" s="126"/>
      <c r="AM99" s="126"/>
      <c r="AN99" s="128">
        <f>SUM(AG99,AT99)</f>
        <v>0</v>
      </c>
      <c r="AO99" s="126"/>
      <c r="AP99" s="126"/>
      <c r="AQ99" s="129" t="s">
        <v>92</v>
      </c>
      <c r="AR99" s="65"/>
      <c r="AS99" s="130">
        <v>0</v>
      </c>
      <c r="AT99" s="131">
        <f>ROUND(SUM(AV99:AW99),2)</f>
        <v>0</v>
      </c>
      <c r="AU99" s="132">
        <f>'R04 - ON'!P121</f>
        <v>0</v>
      </c>
      <c r="AV99" s="131">
        <f>'R04 - ON'!J35</f>
        <v>0</v>
      </c>
      <c r="AW99" s="131">
        <f>'R04 - ON'!J36</f>
        <v>0</v>
      </c>
      <c r="AX99" s="131">
        <f>'R04 - ON'!J37</f>
        <v>0</v>
      </c>
      <c r="AY99" s="131">
        <f>'R04 - ON'!J38</f>
        <v>0</v>
      </c>
      <c r="AZ99" s="131">
        <f>'R04 - ON'!F35</f>
        <v>0</v>
      </c>
      <c r="BA99" s="131">
        <f>'R04 - ON'!F36</f>
        <v>0</v>
      </c>
      <c r="BB99" s="131">
        <f>'R04 - ON'!F37</f>
        <v>0</v>
      </c>
      <c r="BC99" s="131">
        <f>'R04 - ON'!F38</f>
        <v>0</v>
      </c>
      <c r="BD99" s="133">
        <f>'R04 - ON'!F39</f>
        <v>0</v>
      </c>
      <c r="BT99" s="134" t="s">
        <v>88</v>
      </c>
      <c r="BV99" s="134" t="s">
        <v>81</v>
      </c>
      <c r="BW99" s="134" t="s">
        <v>102</v>
      </c>
      <c r="BX99" s="134" t="s">
        <v>87</v>
      </c>
      <c r="CL99" s="134" t="s">
        <v>1</v>
      </c>
    </row>
    <row r="100" s="6" customFormat="1" ht="27" customHeight="1">
      <c r="B100" s="112"/>
      <c r="C100" s="113"/>
      <c r="D100" s="114" t="s">
        <v>103</v>
      </c>
      <c r="E100" s="114"/>
      <c r="F100" s="114"/>
      <c r="G100" s="114"/>
      <c r="H100" s="114"/>
      <c r="I100" s="115"/>
      <c r="J100" s="114" t="s">
        <v>104</v>
      </c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6">
        <f>ROUND(SUM(AG101:AG104),2)</f>
        <v>0</v>
      </c>
      <c r="AH100" s="115"/>
      <c r="AI100" s="115"/>
      <c r="AJ100" s="115"/>
      <c r="AK100" s="115"/>
      <c r="AL100" s="115"/>
      <c r="AM100" s="115"/>
      <c r="AN100" s="117">
        <f>SUM(AG100,AT100)</f>
        <v>0</v>
      </c>
      <c r="AO100" s="115"/>
      <c r="AP100" s="115"/>
      <c r="AQ100" s="118" t="s">
        <v>85</v>
      </c>
      <c r="AR100" s="119"/>
      <c r="AS100" s="120">
        <f>ROUND(SUM(AS101:AS104),2)</f>
        <v>0</v>
      </c>
      <c r="AT100" s="121">
        <f>ROUND(SUM(AV100:AW100),2)</f>
        <v>0</v>
      </c>
      <c r="AU100" s="122">
        <f>ROUND(SUM(AU101:AU104),5)</f>
        <v>0</v>
      </c>
      <c r="AV100" s="121">
        <f>ROUND(AZ100*L29,2)</f>
        <v>0</v>
      </c>
      <c r="AW100" s="121">
        <f>ROUND(BA100*L30,2)</f>
        <v>0</v>
      </c>
      <c r="AX100" s="121">
        <f>ROUND(BB100*L29,2)</f>
        <v>0</v>
      </c>
      <c r="AY100" s="121">
        <f>ROUND(BC100*L30,2)</f>
        <v>0</v>
      </c>
      <c r="AZ100" s="121">
        <f>ROUND(SUM(AZ101:AZ104),2)</f>
        <v>0</v>
      </c>
      <c r="BA100" s="121">
        <f>ROUND(SUM(BA101:BA104),2)</f>
        <v>0</v>
      </c>
      <c r="BB100" s="121">
        <f>ROUND(SUM(BB101:BB104),2)</f>
        <v>0</v>
      </c>
      <c r="BC100" s="121">
        <f>ROUND(SUM(BC101:BC104),2)</f>
        <v>0</v>
      </c>
      <c r="BD100" s="123">
        <f>ROUND(SUM(BD101:BD104),2)</f>
        <v>0</v>
      </c>
      <c r="BS100" s="124" t="s">
        <v>78</v>
      </c>
      <c r="BT100" s="124" t="s">
        <v>86</v>
      </c>
      <c r="BU100" s="124" t="s">
        <v>80</v>
      </c>
      <c r="BV100" s="124" t="s">
        <v>81</v>
      </c>
      <c r="BW100" s="124" t="s">
        <v>105</v>
      </c>
      <c r="BX100" s="124" t="s">
        <v>5</v>
      </c>
      <c r="CL100" s="124" t="s">
        <v>1</v>
      </c>
      <c r="CM100" s="124" t="s">
        <v>88</v>
      </c>
    </row>
    <row r="101" s="3" customFormat="1" ht="16.5" customHeight="1">
      <c r="A101" s="125" t="s">
        <v>89</v>
      </c>
      <c r="B101" s="63"/>
      <c r="C101" s="126"/>
      <c r="D101" s="126"/>
      <c r="E101" s="127" t="s">
        <v>90</v>
      </c>
      <c r="F101" s="127"/>
      <c r="G101" s="127"/>
      <c r="H101" s="127"/>
      <c r="I101" s="127"/>
      <c r="J101" s="126"/>
      <c r="K101" s="127" t="s">
        <v>91</v>
      </c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8">
        <f>'R01 - Infrastruktura_01'!J32</f>
        <v>0</v>
      </c>
      <c r="AH101" s="126"/>
      <c r="AI101" s="126"/>
      <c r="AJ101" s="126"/>
      <c r="AK101" s="126"/>
      <c r="AL101" s="126"/>
      <c r="AM101" s="126"/>
      <c r="AN101" s="128">
        <f>SUM(AG101,AT101)</f>
        <v>0</v>
      </c>
      <c r="AO101" s="126"/>
      <c r="AP101" s="126"/>
      <c r="AQ101" s="129" t="s">
        <v>92</v>
      </c>
      <c r="AR101" s="65"/>
      <c r="AS101" s="130">
        <v>0</v>
      </c>
      <c r="AT101" s="131">
        <f>ROUND(SUM(AV101:AW101),2)</f>
        <v>0</v>
      </c>
      <c r="AU101" s="132">
        <f>'R01 - Infrastruktura_01'!P122</f>
        <v>0</v>
      </c>
      <c r="AV101" s="131">
        <f>'R01 - Infrastruktura_01'!J35</f>
        <v>0</v>
      </c>
      <c r="AW101" s="131">
        <f>'R01 - Infrastruktura_01'!J36</f>
        <v>0</v>
      </c>
      <c r="AX101" s="131">
        <f>'R01 - Infrastruktura_01'!J37</f>
        <v>0</v>
      </c>
      <c r="AY101" s="131">
        <f>'R01 - Infrastruktura_01'!J38</f>
        <v>0</v>
      </c>
      <c r="AZ101" s="131">
        <f>'R01 - Infrastruktura_01'!F35</f>
        <v>0</v>
      </c>
      <c r="BA101" s="131">
        <f>'R01 - Infrastruktura_01'!F36</f>
        <v>0</v>
      </c>
      <c r="BB101" s="131">
        <f>'R01 - Infrastruktura_01'!F37</f>
        <v>0</v>
      </c>
      <c r="BC101" s="131">
        <f>'R01 - Infrastruktura_01'!F38</f>
        <v>0</v>
      </c>
      <c r="BD101" s="133">
        <f>'R01 - Infrastruktura_01'!F39</f>
        <v>0</v>
      </c>
      <c r="BT101" s="134" t="s">
        <v>88</v>
      </c>
      <c r="BV101" s="134" t="s">
        <v>81</v>
      </c>
      <c r="BW101" s="134" t="s">
        <v>106</v>
      </c>
      <c r="BX101" s="134" t="s">
        <v>105</v>
      </c>
      <c r="CL101" s="134" t="s">
        <v>1</v>
      </c>
    </row>
    <row r="102" s="3" customFormat="1" ht="16.5" customHeight="1">
      <c r="A102" s="125" t="s">
        <v>89</v>
      </c>
      <c r="B102" s="63"/>
      <c r="C102" s="126"/>
      <c r="D102" s="126"/>
      <c r="E102" s="127" t="s">
        <v>94</v>
      </c>
      <c r="F102" s="127"/>
      <c r="G102" s="127"/>
      <c r="H102" s="127"/>
      <c r="I102" s="127"/>
      <c r="J102" s="126"/>
      <c r="K102" s="127" t="s">
        <v>95</v>
      </c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F102" s="127"/>
      <c r="AG102" s="128">
        <f>'R02 - Stavební část_01'!J32</f>
        <v>0</v>
      </c>
      <c r="AH102" s="126"/>
      <c r="AI102" s="126"/>
      <c r="AJ102" s="126"/>
      <c r="AK102" s="126"/>
      <c r="AL102" s="126"/>
      <c r="AM102" s="126"/>
      <c r="AN102" s="128">
        <f>SUM(AG102,AT102)</f>
        <v>0</v>
      </c>
      <c r="AO102" s="126"/>
      <c r="AP102" s="126"/>
      <c r="AQ102" s="129" t="s">
        <v>92</v>
      </c>
      <c r="AR102" s="65"/>
      <c r="AS102" s="130">
        <v>0</v>
      </c>
      <c r="AT102" s="131">
        <f>ROUND(SUM(AV102:AW102),2)</f>
        <v>0</v>
      </c>
      <c r="AU102" s="132">
        <f>'R02 - Stavební část_01'!P130</f>
        <v>0</v>
      </c>
      <c r="AV102" s="131">
        <f>'R02 - Stavební část_01'!J35</f>
        <v>0</v>
      </c>
      <c r="AW102" s="131">
        <f>'R02 - Stavební část_01'!J36</f>
        <v>0</v>
      </c>
      <c r="AX102" s="131">
        <f>'R02 - Stavební část_01'!J37</f>
        <v>0</v>
      </c>
      <c r="AY102" s="131">
        <f>'R02 - Stavební část_01'!J38</f>
        <v>0</v>
      </c>
      <c r="AZ102" s="131">
        <f>'R02 - Stavební část_01'!F35</f>
        <v>0</v>
      </c>
      <c r="BA102" s="131">
        <f>'R02 - Stavební část_01'!F36</f>
        <v>0</v>
      </c>
      <c r="BB102" s="131">
        <f>'R02 - Stavební část_01'!F37</f>
        <v>0</v>
      </c>
      <c r="BC102" s="131">
        <f>'R02 - Stavební část_01'!F38</f>
        <v>0</v>
      </c>
      <c r="BD102" s="133">
        <f>'R02 - Stavební část_01'!F39</f>
        <v>0</v>
      </c>
      <c r="BT102" s="134" t="s">
        <v>88</v>
      </c>
      <c r="BV102" s="134" t="s">
        <v>81</v>
      </c>
      <c r="BW102" s="134" t="s">
        <v>107</v>
      </c>
      <c r="BX102" s="134" t="s">
        <v>105</v>
      </c>
      <c r="CL102" s="134" t="s">
        <v>1</v>
      </c>
    </row>
    <row r="103" s="3" customFormat="1" ht="16.5" customHeight="1">
      <c r="A103" s="125" t="s">
        <v>89</v>
      </c>
      <c r="B103" s="63"/>
      <c r="C103" s="126"/>
      <c r="D103" s="126"/>
      <c r="E103" s="127" t="s">
        <v>97</v>
      </c>
      <c r="F103" s="127"/>
      <c r="G103" s="127"/>
      <c r="H103" s="127"/>
      <c r="I103" s="127"/>
      <c r="J103" s="126"/>
      <c r="K103" s="127" t="s">
        <v>98</v>
      </c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F103" s="127"/>
      <c r="AG103" s="128">
        <f>'R03 - VRN_01'!J32</f>
        <v>0</v>
      </c>
      <c r="AH103" s="126"/>
      <c r="AI103" s="126"/>
      <c r="AJ103" s="126"/>
      <c r="AK103" s="126"/>
      <c r="AL103" s="126"/>
      <c r="AM103" s="126"/>
      <c r="AN103" s="128">
        <f>SUM(AG103,AT103)</f>
        <v>0</v>
      </c>
      <c r="AO103" s="126"/>
      <c r="AP103" s="126"/>
      <c r="AQ103" s="129" t="s">
        <v>92</v>
      </c>
      <c r="AR103" s="65"/>
      <c r="AS103" s="130">
        <v>0</v>
      </c>
      <c r="AT103" s="131">
        <f>ROUND(SUM(AV103:AW103),2)</f>
        <v>0</v>
      </c>
      <c r="AU103" s="132">
        <f>'R03 - VRN_01'!P122</f>
        <v>0</v>
      </c>
      <c r="AV103" s="131">
        <f>'R03 - VRN_01'!J35</f>
        <v>0</v>
      </c>
      <c r="AW103" s="131">
        <f>'R03 - VRN_01'!J36</f>
        <v>0</v>
      </c>
      <c r="AX103" s="131">
        <f>'R03 - VRN_01'!J37</f>
        <v>0</v>
      </c>
      <c r="AY103" s="131">
        <f>'R03 - VRN_01'!J38</f>
        <v>0</v>
      </c>
      <c r="AZ103" s="131">
        <f>'R03 - VRN_01'!F35</f>
        <v>0</v>
      </c>
      <c r="BA103" s="131">
        <f>'R03 - VRN_01'!F36</f>
        <v>0</v>
      </c>
      <c r="BB103" s="131">
        <f>'R03 - VRN_01'!F37</f>
        <v>0</v>
      </c>
      <c r="BC103" s="131">
        <f>'R03 - VRN_01'!F38</f>
        <v>0</v>
      </c>
      <c r="BD103" s="133">
        <f>'R03 - VRN_01'!F39</f>
        <v>0</v>
      </c>
      <c r="BT103" s="134" t="s">
        <v>88</v>
      </c>
      <c r="BV103" s="134" t="s">
        <v>81</v>
      </c>
      <c r="BW103" s="134" t="s">
        <v>108</v>
      </c>
      <c r="BX103" s="134" t="s">
        <v>105</v>
      </c>
      <c r="CL103" s="134" t="s">
        <v>1</v>
      </c>
    </row>
    <row r="104" s="3" customFormat="1" ht="16.5" customHeight="1">
      <c r="A104" s="125" t="s">
        <v>89</v>
      </c>
      <c r="B104" s="63"/>
      <c r="C104" s="126"/>
      <c r="D104" s="126"/>
      <c r="E104" s="127" t="s">
        <v>100</v>
      </c>
      <c r="F104" s="127"/>
      <c r="G104" s="127"/>
      <c r="H104" s="127"/>
      <c r="I104" s="127"/>
      <c r="J104" s="126"/>
      <c r="K104" s="127" t="s">
        <v>101</v>
      </c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27"/>
      <c r="AC104" s="127"/>
      <c r="AD104" s="127"/>
      <c r="AE104" s="127"/>
      <c r="AF104" s="127"/>
      <c r="AG104" s="128">
        <f>'R04 - ON_01'!J32</f>
        <v>0</v>
      </c>
      <c r="AH104" s="126"/>
      <c r="AI104" s="126"/>
      <c r="AJ104" s="126"/>
      <c r="AK104" s="126"/>
      <c r="AL104" s="126"/>
      <c r="AM104" s="126"/>
      <c r="AN104" s="128">
        <f>SUM(AG104,AT104)</f>
        <v>0</v>
      </c>
      <c r="AO104" s="126"/>
      <c r="AP104" s="126"/>
      <c r="AQ104" s="129" t="s">
        <v>92</v>
      </c>
      <c r="AR104" s="65"/>
      <c r="AS104" s="135">
        <v>0</v>
      </c>
      <c r="AT104" s="136">
        <f>ROUND(SUM(AV104:AW104),2)</f>
        <v>0</v>
      </c>
      <c r="AU104" s="137">
        <f>'R04 - ON_01'!P121</f>
        <v>0</v>
      </c>
      <c r="AV104" s="136">
        <f>'R04 - ON_01'!J35</f>
        <v>0</v>
      </c>
      <c r="AW104" s="136">
        <f>'R04 - ON_01'!J36</f>
        <v>0</v>
      </c>
      <c r="AX104" s="136">
        <f>'R04 - ON_01'!J37</f>
        <v>0</v>
      </c>
      <c r="AY104" s="136">
        <f>'R04 - ON_01'!J38</f>
        <v>0</v>
      </c>
      <c r="AZ104" s="136">
        <f>'R04 - ON_01'!F35</f>
        <v>0</v>
      </c>
      <c r="BA104" s="136">
        <f>'R04 - ON_01'!F36</f>
        <v>0</v>
      </c>
      <c r="BB104" s="136">
        <f>'R04 - ON_01'!F37</f>
        <v>0</v>
      </c>
      <c r="BC104" s="136">
        <f>'R04 - ON_01'!F38</f>
        <v>0</v>
      </c>
      <c r="BD104" s="138">
        <f>'R04 - ON_01'!F39</f>
        <v>0</v>
      </c>
      <c r="BT104" s="134" t="s">
        <v>88</v>
      </c>
      <c r="BV104" s="134" t="s">
        <v>81</v>
      </c>
      <c r="BW104" s="134" t="s">
        <v>109</v>
      </c>
      <c r="BX104" s="134" t="s">
        <v>105</v>
      </c>
      <c r="CL104" s="134" t="s">
        <v>1</v>
      </c>
    </row>
    <row r="105" s="1" customFormat="1" ht="30" customHeight="1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1"/>
    </row>
    <row r="106" s="1" customFormat="1" ht="6.96" customHeight="1"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41"/>
    </row>
  </sheetData>
  <sheetProtection sheet="1" formatColumns="0" formatRows="0" objects="1" scenarios="1" spinCount="100000" saltValue="kBKEH/M/ZzXntAdHlmDBAzwv6UwIGx2ufN7bKedpQfVXxOLXYoMP8VRPnEVbLulLFhgVbmsqsMMry+eYfaOBMg==" hashValue="dMjRW+xG7fL+89VjOCoi81IhkEB/dRTMbVZ5fT6+s526vCsPemFlKI3uUGLII2CIHVNYgMhnZMpAS9barH5BEg==" algorithmName="SHA-512" password="CC35"/>
  <mergeCells count="7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E102:I102"/>
    <mergeCell ref="D95:H95"/>
    <mergeCell ref="E96:I96"/>
    <mergeCell ref="E97:I97"/>
    <mergeCell ref="E98:I98"/>
    <mergeCell ref="E99:I99"/>
    <mergeCell ref="D100:H100"/>
    <mergeCell ref="E101:I101"/>
    <mergeCell ref="E103:I103"/>
    <mergeCell ref="E104:I104"/>
    <mergeCell ref="AG104:AM104"/>
    <mergeCell ref="AG103:AM103"/>
    <mergeCell ref="C92:G92"/>
    <mergeCell ref="I92:AF92"/>
    <mergeCell ref="J95:AF95"/>
    <mergeCell ref="K96:AF96"/>
    <mergeCell ref="K97:AF97"/>
    <mergeCell ref="K98:AF98"/>
    <mergeCell ref="K99:AF99"/>
    <mergeCell ref="J100:AF100"/>
    <mergeCell ref="K101:AF101"/>
    <mergeCell ref="K102:AF102"/>
    <mergeCell ref="K103:AF103"/>
    <mergeCell ref="K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6" location="'R01 - Infrastruktura'!C2" display="/"/>
    <hyperlink ref="A97" location="'R02 - Stavební část'!C2" display="/"/>
    <hyperlink ref="A98" location="'R03 - VRN'!C2" display="/"/>
    <hyperlink ref="A99" location="'R04 - ON'!C2" display="/"/>
    <hyperlink ref="A101" location="'R01 - Infrastruktura_01'!C2" display="/"/>
    <hyperlink ref="A102" location="'R02 - Stavební část_01'!C2" display="/"/>
    <hyperlink ref="A103" location="'R03 - VRN_01'!C2" display="/"/>
    <hyperlink ref="A104" location="'R04 - ON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93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112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114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ROUND(J126,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ROUND((SUM(BE126:BE866)),  2)</f>
        <v>0</v>
      </c>
      <c r="I35" s="161">
        <v>0.20999999999999999</v>
      </c>
      <c r="J35" s="160">
        <f>ROUND(((SUM(BE126:BE866))*I35),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ROUND((SUM(BF126:BF866)),  2)</f>
        <v>0</v>
      </c>
      <c r="I36" s="161">
        <v>0.14999999999999999</v>
      </c>
      <c r="J36" s="160">
        <f>ROUND(((SUM(BF126:BF866))*I36),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ROUND((SUM(BG126:BG866)),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ROUND((SUM(BH126:BH866)),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ROUND((SUM(BI126:BI866)),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112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R01 - Infrastruktura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J126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120</v>
      </c>
      <c r="E99" s="193"/>
      <c r="F99" s="193"/>
      <c r="G99" s="193"/>
      <c r="H99" s="193"/>
      <c r="I99" s="194"/>
      <c r="J99" s="195">
        <f>J127</f>
        <v>0</v>
      </c>
      <c r="K99" s="191"/>
      <c r="L99" s="196"/>
    </row>
    <row r="100" s="8" customFormat="1" ht="24.96" customHeight="1">
      <c r="B100" s="190"/>
      <c r="C100" s="191"/>
      <c r="D100" s="192" t="s">
        <v>121</v>
      </c>
      <c r="E100" s="193"/>
      <c r="F100" s="193"/>
      <c r="G100" s="193"/>
      <c r="H100" s="193"/>
      <c r="I100" s="194"/>
      <c r="J100" s="195">
        <f>J128</f>
        <v>0</v>
      </c>
      <c r="K100" s="191"/>
      <c r="L100" s="196"/>
    </row>
    <row r="101" s="8" customFormat="1" ht="24.96" customHeight="1">
      <c r="B101" s="190"/>
      <c r="C101" s="191"/>
      <c r="D101" s="192" t="s">
        <v>122</v>
      </c>
      <c r="E101" s="193"/>
      <c r="F101" s="193"/>
      <c r="G101" s="193"/>
      <c r="H101" s="193"/>
      <c r="I101" s="194"/>
      <c r="J101" s="195">
        <f>J341</f>
        <v>0</v>
      </c>
      <c r="K101" s="191"/>
      <c r="L101" s="196"/>
    </row>
    <row r="102" s="8" customFormat="1" ht="24.96" customHeight="1">
      <c r="B102" s="190"/>
      <c r="C102" s="191"/>
      <c r="D102" s="192" t="s">
        <v>123</v>
      </c>
      <c r="E102" s="193"/>
      <c r="F102" s="193"/>
      <c r="G102" s="193"/>
      <c r="H102" s="193"/>
      <c r="I102" s="194"/>
      <c r="J102" s="195">
        <f>J532</f>
        <v>0</v>
      </c>
      <c r="K102" s="191"/>
      <c r="L102" s="196"/>
    </row>
    <row r="103" s="8" customFormat="1" ht="24.96" customHeight="1">
      <c r="B103" s="190"/>
      <c r="C103" s="191"/>
      <c r="D103" s="192" t="s">
        <v>124</v>
      </c>
      <c r="E103" s="193"/>
      <c r="F103" s="193"/>
      <c r="G103" s="193"/>
      <c r="H103" s="193"/>
      <c r="I103" s="194"/>
      <c r="J103" s="195">
        <f>J643</f>
        <v>0</v>
      </c>
      <c r="K103" s="191"/>
      <c r="L103" s="196"/>
    </row>
    <row r="104" s="8" customFormat="1" ht="24.96" customHeight="1">
      <c r="B104" s="190"/>
      <c r="C104" s="191"/>
      <c r="D104" s="192" t="s">
        <v>125</v>
      </c>
      <c r="E104" s="193"/>
      <c r="F104" s="193"/>
      <c r="G104" s="193"/>
      <c r="H104" s="193"/>
      <c r="I104" s="194"/>
      <c r="J104" s="195">
        <f>J797</f>
        <v>0</v>
      </c>
      <c r="K104" s="191"/>
      <c r="L104" s="196"/>
    </row>
    <row r="105" s="1" customFormat="1" ht="21.84" customHeight="1">
      <c r="B105" s="36"/>
      <c r="C105" s="37"/>
      <c r="D105" s="37"/>
      <c r="E105" s="37"/>
      <c r="F105" s="37"/>
      <c r="G105" s="37"/>
      <c r="H105" s="37"/>
      <c r="I105" s="147"/>
      <c r="J105" s="37"/>
      <c r="K105" s="37"/>
      <c r="L105" s="41"/>
    </row>
    <row r="106" s="1" customFormat="1" ht="6.96" customHeight="1">
      <c r="B106" s="59"/>
      <c r="C106" s="60"/>
      <c r="D106" s="60"/>
      <c r="E106" s="60"/>
      <c r="F106" s="60"/>
      <c r="G106" s="60"/>
      <c r="H106" s="60"/>
      <c r="I106" s="180"/>
      <c r="J106" s="60"/>
      <c r="K106" s="60"/>
      <c r="L106" s="41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83"/>
      <c r="J110" s="62"/>
      <c r="K110" s="62"/>
      <c r="L110" s="41"/>
    </row>
    <row r="111" s="1" customFormat="1" ht="24.96" customHeight="1">
      <c r="B111" s="36"/>
      <c r="C111" s="21" t="s">
        <v>126</v>
      </c>
      <c r="D111" s="37"/>
      <c r="E111" s="37"/>
      <c r="F111" s="37"/>
      <c r="G111" s="37"/>
      <c r="H111" s="37"/>
      <c r="I111" s="147"/>
      <c r="J111" s="37"/>
      <c r="K111" s="37"/>
      <c r="L111" s="41"/>
    </row>
    <row r="112" s="1" customFormat="1" ht="6.96" customHeight="1">
      <c r="B112" s="36"/>
      <c r="C112" s="37"/>
      <c r="D112" s="37"/>
      <c r="E112" s="37"/>
      <c r="F112" s="37"/>
      <c r="G112" s="37"/>
      <c r="H112" s="37"/>
      <c r="I112" s="147"/>
      <c r="J112" s="37"/>
      <c r="K112" s="37"/>
      <c r="L112" s="41"/>
    </row>
    <row r="113" s="1" customFormat="1" ht="12" customHeight="1">
      <c r="B113" s="36"/>
      <c r="C113" s="30" t="s">
        <v>16</v>
      </c>
      <c r="D113" s="37"/>
      <c r="E113" s="37"/>
      <c r="F113" s="37"/>
      <c r="G113" s="37"/>
      <c r="H113" s="37"/>
      <c r="I113" s="147"/>
      <c r="J113" s="37"/>
      <c r="K113" s="37"/>
      <c r="L113" s="41"/>
    </row>
    <row r="114" s="1" customFormat="1" ht="16.5" customHeight="1">
      <c r="B114" s="36"/>
      <c r="C114" s="37"/>
      <c r="D114" s="37"/>
      <c r="E114" s="184" t="str">
        <f>E7</f>
        <v>Oprava TNS Rudoltice</v>
      </c>
      <c r="F114" s="30"/>
      <c r="G114" s="30"/>
      <c r="H114" s="30"/>
      <c r="I114" s="147"/>
      <c r="J114" s="37"/>
      <c r="K114" s="37"/>
      <c r="L114" s="41"/>
    </row>
    <row r="115" ht="12" customHeight="1">
      <c r="B115" s="19"/>
      <c r="C115" s="30" t="s">
        <v>111</v>
      </c>
      <c r="D115" s="20"/>
      <c r="E115" s="20"/>
      <c r="F115" s="20"/>
      <c r="G115" s="20"/>
      <c r="H115" s="20"/>
      <c r="I115" s="139"/>
      <c r="J115" s="20"/>
      <c r="K115" s="20"/>
      <c r="L115" s="18"/>
    </row>
    <row r="116" s="1" customFormat="1" ht="16.5" customHeight="1">
      <c r="B116" s="36"/>
      <c r="C116" s="37"/>
      <c r="D116" s="37"/>
      <c r="E116" s="184" t="s">
        <v>112</v>
      </c>
      <c r="F116" s="37"/>
      <c r="G116" s="37"/>
      <c r="H116" s="37"/>
      <c r="I116" s="147"/>
      <c r="J116" s="37"/>
      <c r="K116" s="37"/>
      <c r="L116" s="41"/>
    </row>
    <row r="117" s="1" customFormat="1" ht="12" customHeight="1">
      <c r="B117" s="36"/>
      <c r="C117" s="30" t="s">
        <v>113</v>
      </c>
      <c r="D117" s="37"/>
      <c r="E117" s="37"/>
      <c r="F117" s="37"/>
      <c r="G117" s="37"/>
      <c r="H117" s="37"/>
      <c r="I117" s="147"/>
      <c r="J117" s="37"/>
      <c r="K117" s="37"/>
      <c r="L117" s="41"/>
    </row>
    <row r="118" s="1" customFormat="1" ht="16.5" customHeight="1">
      <c r="B118" s="36"/>
      <c r="C118" s="37"/>
      <c r="D118" s="37"/>
      <c r="E118" s="69" t="str">
        <f>E11</f>
        <v>R01 - Infrastruktura</v>
      </c>
      <c r="F118" s="37"/>
      <c r="G118" s="37"/>
      <c r="H118" s="37"/>
      <c r="I118" s="147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47"/>
      <c r="J119" s="37"/>
      <c r="K119" s="37"/>
      <c r="L119" s="41"/>
    </row>
    <row r="120" s="1" customFormat="1" ht="12" customHeight="1">
      <c r="B120" s="36"/>
      <c r="C120" s="30" t="s">
        <v>20</v>
      </c>
      <c r="D120" s="37"/>
      <c r="E120" s="37"/>
      <c r="F120" s="25" t="str">
        <f>F14</f>
        <v>Rudoltice</v>
      </c>
      <c r="G120" s="37"/>
      <c r="H120" s="37"/>
      <c r="I120" s="149" t="s">
        <v>22</v>
      </c>
      <c r="J120" s="72" t="str">
        <f>IF(J14="","",J14)</f>
        <v>31. 5. 2019</v>
      </c>
      <c r="K120" s="37"/>
      <c r="L120" s="41"/>
    </row>
    <row r="121" s="1" customFormat="1" ht="6.96" customHeight="1">
      <c r="B121" s="36"/>
      <c r="C121" s="37"/>
      <c r="D121" s="37"/>
      <c r="E121" s="37"/>
      <c r="F121" s="37"/>
      <c r="G121" s="37"/>
      <c r="H121" s="37"/>
      <c r="I121" s="147"/>
      <c r="J121" s="37"/>
      <c r="K121" s="37"/>
      <c r="L121" s="41"/>
    </row>
    <row r="122" s="1" customFormat="1" ht="15.15" customHeight="1">
      <c r="B122" s="36"/>
      <c r="C122" s="30" t="s">
        <v>24</v>
      </c>
      <c r="D122" s="37"/>
      <c r="E122" s="37"/>
      <c r="F122" s="25" t="str">
        <f>E17</f>
        <v>SŽDC, s.o. OŘ Hradec Králové</v>
      </c>
      <c r="G122" s="37"/>
      <c r="H122" s="37"/>
      <c r="I122" s="149" t="s">
        <v>32</v>
      </c>
      <c r="J122" s="34" t="str">
        <f>E23</f>
        <v>Ing. Jiří Svoboda</v>
      </c>
      <c r="K122" s="37"/>
      <c r="L122" s="41"/>
    </row>
    <row r="123" s="1" customFormat="1" ht="15.15" customHeight="1">
      <c r="B123" s="36"/>
      <c r="C123" s="30" t="s">
        <v>30</v>
      </c>
      <c r="D123" s="37"/>
      <c r="E123" s="37"/>
      <c r="F123" s="25" t="str">
        <f>IF(E20="","",E20)</f>
        <v>Vyplň údaj</v>
      </c>
      <c r="G123" s="37"/>
      <c r="H123" s="37"/>
      <c r="I123" s="149" t="s">
        <v>37</v>
      </c>
      <c r="J123" s="34" t="str">
        <f>E26</f>
        <v>Ing. Jiří Svoboda</v>
      </c>
      <c r="K123" s="37"/>
      <c r="L123" s="41"/>
    </row>
    <row r="124" s="1" customFormat="1" ht="10.32" customHeight="1">
      <c r="B124" s="36"/>
      <c r="C124" s="37"/>
      <c r="D124" s="37"/>
      <c r="E124" s="37"/>
      <c r="F124" s="37"/>
      <c r="G124" s="37"/>
      <c r="H124" s="37"/>
      <c r="I124" s="147"/>
      <c r="J124" s="37"/>
      <c r="K124" s="37"/>
      <c r="L124" s="41"/>
    </row>
    <row r="125" s="9" customFormat="1" ht="29.28" customHeight="1">
      <c r="B125" s="197"/>
      <c r="C125" s="198" t="s">
        <v>127</v>
      </c>
      <c r="D125" s="199" t="s">
        <v>64</v>
      </c>
      <c r="E125" s="199" t="s">
        <v>60</v>
      </c>
      <c r="F125" s="199" t="s">
        <v>61</v>
      </c>
      <c r="G125" s="199" t="s">
        <v>128</v>
      </c>
      <c r="H125" s="199" t="s">
        <v>129</v>
      </c>
      <c r="I125" s="200" t="s">
        <v>130</v>
      </c>
      <c r="J125" s="199" t="s">
        <v>117</v>
      </c>
      <c r="K125" s="201" t="s">
        <v>131</v>
      </c>
      <c r="L125" s="202"/>
      <c r="M125" s="93" t="s">
        <v>1</v>
      </c>
      <c r="N125" s="94" t="s">
        <v>43</v>
      </c>
      <c r="O125" s="94" t="s">
        <v>132</v>
      </c>
      <c r="P125" s="94" t="s">
        <v>133</v>
      </c>
      <c r="Q125" s="94" t="s">
        <v>134</v>
      </c>
      <c r="R125" s="94" t="s">
        <v>135</v>
      </c>
      <c r="S125" s="94" t="s">
        <v>136</v>
      </c>
      <c r="T125" s="95" t="s">
        <v>137</v>
      </c>
    </row>
    <row r="126" s="1" customFormat="1" ht="22.8" customHeight="1">
      <c r="B126" s="36"/>
      <c r="C126" s="100" t="s">
        <v>138</v>
      </c>
      <c r="D126" s="37"/>
      <c r="E126" s="37"/>
      <c r="F126" s="37"/>
      <c r="G126" s="37"/>
      <c r="H126" s="37"/>
      <c r="I126" s="147"/>
      <c r="J126" s="203">
        <f>BK126</f>
        <v>0</v>
      </c>
      <c r="K126" s="37"/>
      <c r="L126" s="41"/>
      <c r="M126" s="96"/>
      <c r="N126" s="97"/>
      <c r="O126" s="97"/>
      <c r="P126" s="204">
        <f>P127+P128+P341+P532+P643+P797</f>
        <v>0</v>
      </c>
      <c r="Q126" s="97"/>
      <c r="R126" s="204">
        <f>R127+R128+R341+R532+R643+R797</f>
        <v>0</v>
      </c>
      <c r="S126" s="97"/>
      <c r="T126" s="205">
        <f>T127+T128+T341+T532+T643+T797</f>
        <v>0</v>
      </c>
      <c r="AT126" s="15" t="s">
        <v>78</v>
      </c>
      <c r="AU126" s="15" t="s">
        <v>119</v>
      </c>
      <c r="BK126" s="206">
        <f>BK127+BK128+BK341+BK532+BK643+BK797</f>
        <v>0</v>
      </c>
    </row>
    <row r="127" s="10" customFormat="1" ht="25.92" customHeight="1">
      <c r="B127" s="207"/>
      <c r="C127" s="208"/>
      <c r="D127" s="209" t="s">
        <v>78</v>
      </c>
      <c r="E127" s="210" t="s">
        <v>139</v>
      </c>
      <c r="F127" s="210" t="s">
        <v>140</v>
      </c>
      <c r="G127" s="208"/>
      <c r="H127" s="208"/>
      <c r="I127" s="211"/>
      <c r="J127" s="212">
        <f>BK127</f>
        <v>0</v>
      </c>
      <c r="K127" s="208"/>
      <c r="L127" s="213"/>
      <c r="M127" s="214"/>
      <c r="N127" s="215"/>
      <c r="O127" s="215"/>
      <c r="P127" s="216">
        <v>0</v>
      </c>
      <c r="Q127" s="215"/>
      <c r="R127" s="216">
        <v>0</v>
      </c>
      <c r="S127" s="215"/>
      <c r="T127" s="217">
        <v>0</v>
      </c>
      <c r="AR127" s="218" t="s">
        <v>141</v>
      </c>
      <c r="AT127" s="219" t="s">
        <v>78</v>
      </c>
      <c r="AU127" s="219" t="s">
        <v>79</v>
      </c>
      <c r="AY127" s="218" t="s">
        <v>142</v>
      </c>
      <c r="BK127" s="220">
        <v>0</v>
      </c>
    </row>
    <row r="128" s="10" customFormat="1" ht="25.92" customHeight="1">
      <c r="B128" s="207"/>
      <c r="C128" s="208"/>
      <c r="D128" s="209" t="s">
        <v>78</v>
      </c>
      <c r="E128" s="210" t="s">
        <v>143</v>
      </c>
      <c r="F128" s="210" t="s">
        <v>144</v>
      </c>
      <c r="G128" s="208"/>
      <c r="H128" s="208"/>
      <c r="I128" s="211"/>
      <c r="J128" s="212">
        <f>BK128</f>
        <v>0</v>
      </c>
      <c r="K128" s="208"/>
      <c r="L128" s="213"/>
      <c r="M128" s="214"/>
      <c r="N128" s="215"/>
      <c r="O128" s="215"/>
      <c r="P128" s="216">
        <f>SUM(P129:P340)</f>
        <v>0</v>
      </c>
      <c r="Q128" s="215"/>
      <c r="R128" s="216">
        <f>SUM(R129:R340)</f>
        <v>0</v>
      </c>
      <c r="S128" s="215"/>
      <c r="T128" s="217">
        <f>SUM(T129:T340)</f>
        <v>0</v>
      </c>
      <c r="AR128" s="218" t="s">
        <v>141</v>
      </c>
      <c r="AT128" s="219" t="s">
        <v>78</v>
      </c>
      <c r="AU128" s="219" t="s">
        <v>79</v>
      </c>
      <c r="AY128" s="218" t="s">
        <v>142</v>
      </c>
      <c r="BK128" s="220">
        <f>SUM(BK129:BK340)</f>
        <v>0</v>
      </c>
    </row>
    <row r="129" s="1" customFormat="1" ht="24" customHeight="1">
      <c r="B129" s="36"/>
      <c r="C129" s="221" t="s">
        <v>86</v>
      </c>
      <c r="D129" s="221" t="s">
        <v>145</v>
      </c>
      <c r="E129" s="222" t="s">
        <v>146</v>
      </c>
      <c r="F129" s="223" t="s">
        <v>147</v>
      </c>
      <c r="G129" s="224" t="s">
        <v>148</v>
      </c>
      <c r="H129" s="225">
        <v>2</v>
      </c>
      <c r="I129" s="226"/>
      <c r="J129" s="227">
        <f>ROUND(I129*H129,2)</f>
        <v>0</v>
      </c>
      <c r="K129" s="223" t="s">
        <v>149</v>
      </c>
      <c r="L129" s="41"/>
      <c r="M129" s="228" t="s">
        <v>1</v>
      </c>
      <c r="N129" s="229" t="s">
        <v>44</v>
      </c>
      <c r="O129" s="84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2" t="s">
        <v>150</v>
      </c>
      <c r="AT129" s="232" t="s">
        <v>145</v>
      </c>
      <c r="AU129" s="232" t="s">
        <v>86</v>
      </c>
      <c r="AY129" s="15" t="s">
        <v>142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86</v>
      </c>
      <c r="BK129" s="233">
        <f>ROUND(I129*H129,2)</f>
        <v>0</v>
      </c>
      <c r="BL129" s="15" t="s">
        <v>150</v>
      </c>
      <c r="BM129" s="232" t="s">
        <v>151</v>
      </c>
    </row>
    <row r="130" s="1" customFormat="1">
      <c r="B130" s="36"/>
      <c r="C130" s="37"/>
      <c r="D130" s="234" t="s">
        <v>152</v>
      </c>
      <c r="E130" s="37"/>
      <c r="F130" s="235" t="s">
        <v>153</v>
      </c>
      <c r="G130" s="37"/>
      <c r="H130" s="37"/>
      <c r="I130" s="147"/>
      <c r="J130" s="37"/>
      <c r="K130" s="37"/>
      <c r="L130" s="41"/>
      <c r="M130" s="236"/>
      <c r="N130" s="84"/>
      <c r="O130" s="84"/>
      <c r="P130" s="84"/>
      <c r="Q130" s="84"/>
      <c r="R130" s="84"/>
      <c r="S130" s="84"/>
      <c r="T130" s="85"/>
      <c r="AT130" s="15" t="s">
        <v>152</v>
      </c>
      <c r="AU130" s="15" t="s">
        <v>86</v>
      </c>
    </row>
    <row r="131" s="1" customFormat="1" ht="24" customHeight="1">
      <c r="B131" s="36"/>
      <c r="C131" s="221" t="s">
        <v>88</v>
      </c>
      <c r="D131" s="221" t="s">
        <v>145</v>
      </c>
      <c r="E131" s="222" t="s">
        <v>154</v>
      </c>
      <c r="F131" s="223" t="s">
        <v>155</v>
      </c>
      <c r="G131" s="224" t="s">
        <v>156</v>
      </c>
      <c r="H131" s="225">
        <v>5</v>
      </c>
      <c r="I131" s="226"/>
      <c r="J131" s="227">
        <f>ROUND(I131*H131,2)</f>
        <v>0</v>
      </c>
      <c r="K131" s="223" t="s">
        <v>149</v>
      </c>
      <c r="L131" s="41"/>
      <c r="M131" s="228" t="s">
        <v>1</v>
      </c>
      <c r="N131" s="229" t="s">
        <v>44</v>
      </c>
      <c r="O131" s="84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32" t="s">
        <v>150</v>
      </c>
      <c r="AT131" s="232" t="s">
        <v>145</v>
      </c>
      <c r="AU131" s="232" t="s">
        <v>86</v>
      </c>
      <c r="AY131" s="15" t="s">
        <v>142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86</v>
      </c>
      <c r="BK131" s="233">
        <f>ROUND(I131*H131,2)</f>
        <v>0</v>
      </c>
      <c r="BL131" s="15" t="s">
        <v>150</v>
      </c>
      <c r="BM131" s="232" t="s">
        <v>157</v>
      </c>
    </row>
    <row r="132" s="1" customFormat="1">
      <c r="B132" s="36"/>
      <c r="C132" s="37"/>
      <c r="D132" s="234" t="s">
        <v>152</v>
      </c>
      <c r="E132" s="37"/>
      <c r="F132" s="235" t="s">
        <v>158</v>
      </c>
      <c r="G132" s="37"/>
      <c r="H132" s="37"/>
      <c r="I132" s="147"/>
      <c r="J132" s="37"/>
      <c r="K132" s="37"/>
      <c r="L132" s="41"/>
      <c r="M132" s="236"/>
      <c r="N132" s="84"/>
      <c r="O132" s="84"/>
      <c r="P132" s="84"/>
      <c r="Q132" s="84"/>
      <c r="R132" s="84"/>
      <c r="S132" s="84"/>
      <c r="T132" s="85"/>
      <c r="AT132" s="15" t="s">
        <v>152</v>
      </c>
      <c r="AU132" s="15" t="s">
        <v>86</v>
      </c>
    </row>
    <row r="133" s="1" customFormat="1" ht="48" customHeight="1">
      <c r="B133" s="36"/>
      <c r="C133" s="237" t="s">
        <v>159</v>
      </c>
      <c r="D133" s="237" t="s">
        <v>160</v>
      </c>
      <c r="E133" s="238" t="s">
        <v>161</v>
      </c>
      <c r="F133" s="239" t="s">
        <v>162</v>
      </c>
      <c r="G133" s="240" t="s">
        <v>163</v>
      </c>
      <c r="H133" s="241">
        <v>1</v>
      </c>
      <c r="I133" s="242"/>
      <c r="J133" s="243">
        <f>ROUND(I133*H133,2)</f>
        <v>0</v>
      </c>
      <c r="K133" s="239" t="s">
        <v>149</v>
      </c>
      <c r="L133" s="244"/>
      <c r="M133" s="245" t="s">
        <v>1</v>
      </c>
      <c r="N133" s="246" t="s">
        <v>44</v>
      </c>
      <c r="O133" s="84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32" t="s">
        <v>164</v>
      </c>
      <c r="AT133" s="232" t="s">
        <v>160</v>
      </c>
      <c r="AU133" s="232" t="s">
        <v>86</v>
      </c>
      <c r="AY133" s="15" t="s">
        <v>142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86</v>
      </c>
      <c r="BK133" s="233">
        <f>ROUND(I133*H133,2)</f>
        <v>0</v>
      </c>
      <c r="BL133" s="15" t="s">
        <v>164</v>
      </c>
      <c r="BM133" s="232" t="s">
        <v>165</v>
      </c>
    </row>
    <row r="134" s="1" customFormat="1">
      <c r="B134" s="36"/>
      <c r="C134" s="37"/>
      <c r="D134" s="234" t="s">
        <v>152</v>
      </c>
      <c r="E134" s="37"/>
      <c r="F134" s="235" t="s">
        <v>162</v>
      </c>
      <c r="G134" s="37"/>
      <c r="H134" s="37"/>
      <c r="I134" s="147"/>
      <c r="J134" s="37"/>
      <c r="K134" s="37"/>
      <c r="L134" s="41"/>
      <c r="M134" s="236"/>
      <c r="N134" s="84"/>
      <c r="O134" s="84"/>
      <c r="P134" s="84"/>
      <c r="Q134" s="84"/>
      <c r="R134" s="84"/>
      <c r="S134" s="84"/>
      <c r="T134" s="85"/>
      <c r="AT134" s="15" t="s">
        <v>152</v>
      </c>
      <c r="AU134" s="15" t="s">
        <v>86</v>
      </c>
    </row>
    <row r="135" s="1" customFormat="1">
      <c r="B135" s="36"/>
      <c r="C135" s="37"/>
      <c r="D135" s="234" t="s">
        <v>166</v>
      </c>
      <c r="E135" s="37"/>
      <c r="F135" s="247" t="s">
        <v>167</v>
      </c>
      <c r="G135" s="37"/>
      <c r="H135" s="37"/>
      <c r="I135" s="147"/>
      <c r="J135" s="37"/>
      <c r="K135" s="37"/>
      <c r="L135" s="41"/>
      <c r="M135" s="236"/>
      <c r="N135" s="84"/>
      <c r="O135" s="84"/>
      <c r="P135" s="84"/>
      <c r="Q135" s="84"/>
      <c r="R135" s="84"/>
      <c r="S135" s="84"/>
      <c r="T135" s="85"/>
      <c r="AT135" s="15" t="s">
        <v>166</v>
      </c>
      <c r="AU135" s="15" t="s">
        <v>86</v>
      </c>
    </row>
    <row r="136" s="1" customFormat="1" ht="24" customHeight="1">
      <c r="B136" s="36"/>
      <c r="C136" s="221" t="s">
        <v>141</v>
      </c>
      <c r="D136" s="221" t="s">
        <v>145</v>
      </c>
      <c r="E136" s="222" t="s">
        <v>168</v>
      </c>
      <c r="F136" s="223" t="s">
        <v>169</v>
      </c>
      <c r="G136" s="224" t="s">
        <v>163</v>
      </c>
      <c r="H136" s="225">
        <v>1</v>
      </c>
      <c r="I136" s="226"/>
      <c r="J136" s="227">
        <f>ROUND(I136*H136,2)</f>
        <v>0</v>
      </c>
      <c r="K136" s="223" t="s">
        <v>149</v>
      </c>
      <c r="L136" s="41"/>
      <c r="M136" s="228" t="s">
        <v>1</v>
      </c>
      <c r="N136" s="229" t="s">
        <v>44</v>
      </c>
      <c r="O136" s="84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32" t="s">
        <v>150</v>
      </c>
      <c r="AT136" s="232" t="s">
        <v>145</v>
      </c>
      <c r="AU136" s="232" t="s">
        <v>86</v>
      </c>
      <c r="AY136" s="15" t="s">
        <v>142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86</v>
      </c>
      <c r="BK136" s="233">
        <f>ROUND(I136*H136,2)</f>
        <v>0</v>
      </c>
      <c r="BL136" s="15" t="s">
        <v>150</v>
      </c>
      <c r="BM136" s="232" t="s">
        <v>170</v>
      </c>
    </row>
    <row r="137" s="1" customFormat="1">
      <c r="B137" s="36"/>
      <c r="C137" s="37"/>
      <c r="D137" s="234" t="s">
        <v>152</v>
      </c>
      <c r="E137" s="37"/>
      <c r="F137" s="235" t="s">
        <v>169</v>
      </c>
      <c r="G137" s="37"/>
      <c r="H137" s="37"/>
      <c r="I137" s="147"/>
      <c r="J137" s="37"/>
      <c r="K137" s="37"/>
      <c r="L137" s="41"/>
      <c r="M137" s="236"/>
      <c r="N137" s="84"/>
      <c r="O137" s="84"/>
      <c r="P137" s="84"/>
      <c r="Q137" s="84"/>
      <c r="R137" s="84"/>
      <c r="S137" s="84"/>
      <c r="T137" s="85"/>
      <c r="AT137" s="15" t="s">
        <v>152</v>
      </c>
      <c r="AU137" s="15" t="s">
        <v>86</v>
      </c>
    </row>
    <row r="138" s="1" customFormat="1">
      <c r="B138" s="36"/>
      <c r="C138" s="37"/>
      <c r="D138" s="234" t="s">
        <v>166</v>
      </c>
      <c r="E138" s="37"/>
      <c r="F138" s="247" t="s">
        <v>171</v>
      </c>
      <c r="G138" s="37"/>
      <c r="H138" s="37"/>
      <c r="I138" s="147"/>
      <c r="J138" s="37"/>
      <c r="K138" s="37"/>
      <c r="L138" s="41"/>
      <c r="M138" s="236"/>
      <c r="N138" s="84"/>
      <c r="O138" s="84"/>
      <c r="P138" s="84"/>
      <c r="Q138" s="84"/>
      <c r="R138" s="84"/>
      <c r="S138" s="84"/>
      <c r="T138" s="85"/>
      <c r="AT138" s="15" t="s">
        <v>166</v>
      </c>
      <c r="AU138" s="15" t="s">
        <v>86</v>
      </c>
    </row>
    <row r="139" s="1" customFormat="1" ht="24" customHeight="1">
      <c r="B139" s="36"/>
      <c r="C139" s="221" t="s">
        <v>172</v>
      </c>
      <c r="D139" s="221" t="s">
        <v>145</v>
      </c>
      <c r="E139" s="222" t="s">
        <v>173</v>
      </c>
      <c r="F139" s="223" t="s">
        <v>174</v>
      </c>
      <c r="G139" s="224" t="s">
        <v>163</v>
      </c>
      <c r="H139" s="225">
        <v>1</v>
      </c>
      <c r="I139" s="226"/>
      <c r="J139" s="227">
        <f>ROUND(I139*H139,2)</f>
        <v>0</v>
      </c>
      <c r="K139" s="223" t="s">
        <v>149</v>
      </c>
      <c r="L139" s="41"/>
      <c r="M139" s="228" t="s">
        <v>1</v>
      </c>
      <c r="N139" s="229" t="s">
        <v>44</v>
      </c>
      <c r="O139" s="84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32" t="s">
        <v>150</v>
      </c>
      <c r="AT139" s="232" t="s">
        <v>145</v>
      </c>
      <c r="AU139" s="232" t="s">
        <v>86</v>
      </c>
      <c r="AY139" s="15" t="s">
        <v>142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86</v>
      </c>
      <c r="BK139" s="233">
        <f>ROUND(I139*H139,2)</f>
        <v>0</v>
      </c>
      <c r="BL139" s="15" t="s">
        <v>150</v>
      </c>
      <c r="BM139" s="232" t="s">
        <v>175</v>
      </c>
    </row>
    <row r="140" s="1" customFormat="1">
      <c r="B140" s="36"/>
      <c r="C140" s="37"/>
      <c r="D140" s="234" t="s">
        <v>152</v>
      </c>
      <c r="E140" s="37"/>
      <c r="F140" s="235" t="s">
        <v>174</v>
      </c>
      <c r="G140" s="37"/>
      <c r="H140" s="37"/>
      <c r="I140" s="147"/>
      <c r="J140" s="37"/>
      <c r="K140" s="37"/>
      <c r="L140" s="41"/>
      <c r="M140" s="236"/>
      <c r="N140" s="84"/>
      <c r="O140" s="84"/>
      <c r="P140" s="84"/>
      <c r="Q140" s="84"/>
      <c r="R140" s="84"/>
      <c r="S140" s="84"/>
      <c r="T140" s="85"/>
      <c r="AT140" s="15" t="s">
        <v>152</v>
      </c>
      <c r="AU140" s="15" t="s">
        <v>86</v>
      </c>
    </row>
    <row r="141" s="1" customFormat="1" ht="36" customHeight="1">
      <c r="B141" s="36"/>
      <c r="C141" s="237" t="s">
        <v>176</v>
      </c>
      <c r="D141" s="237" t="s">
        <v>160</v>
      </c>
      <c r="E141" s="238" t="s">
        <v>177</v>
      </c>
      <c r="F141" s="239" t="s">
        <v>178</v>
      </c>
      <c r="G141" s="240" t="s">
        <v>163</v>
      </c>
      <c r="H141" s="241">
        <v>1</v>
      </c>
      <c r="I141" s="242"/>
      <c r="J141" s="243">
        <f>ROUND(I141*H141,2)</f>
        <v>0</v>
      </c>
      <c r="K141" s="239" t="s">
        <v>149</v>
      </c>
      <c r="L141" s="244"/>
      <c r="M141" s="245" t="s">
        <v>1</v>
      </c>
      <c r="N141" s="246" t="s">
        <v>44</v>
      </c>
      <c r="O141" s="84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32" t="s">
        <v>179</v>
      </c>
      <c r="AT141" s="232" t="s">
        <v>160</v>
      </c>
      <c r="AU141" s="232" t="s">
        <v>86</v>
      </c>
      <c r="AY141" s="15" t="s">
        <v>142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86</v>
      </c>
      <c r="BK141" s="233">
        <f>ROUND(I141*H141,2)</f>
        <v>0</v>
      </c>
      <c r="BL141" s="15" t="s">
        <v>141</v>
      </c>
      <c r="BM141" s="232" t="s">
        <v>180</v>
      </c>
    </row>
    <row r="142" s="1" customFormat="1">
      <c r="B142" s="36"/>
      <c r="C142" s="37"/>
      <c r="D142" s="234" t="s">
        <v>152</v>
      </c>
      <c r="E142" s="37"/>
      <c r="F142" s="235" t="s">
        <v>178</v>
      </c>
      <c r="G142" s="37"/>
      <c r="H142" s="37"/>
      <c r="I142" s="147"/>
      <c r="J142" s="37"/>
      <c r="K142" s="37"/>
      <c r="L142" s="41"/>
      <c r="M142" s="236"/>
      <c r="N142" s="84"/>
      <c r="O142" s="84"/>
      <c r="P142" s="84"/>
      <c r="Q142" s="84"/>
      <c r="R142" s="84"/>
      <c r="S142" s="84"/>
      <c r="T142" s="85"/>
      <c r="AT142" s="15" t="s">
        <v>152</v>
      </c>
      <c r="AU142" s="15" t="s">
        <v>86</v>
      </c>
    </row>
    <row r="143" s="1" customFormat="1">
      <c r="B143" s="36"/>
      <c r="C143" s="37"/>
      <c r="D143" s="234" t="s">
        <v>166</v>
      </c>
      <c r="E143" s="37"/>
      <c r="F143" s="247" t="s">
        <v>181</v>
      </c>
      <c r="G143" s="37"/>
      <c r="H143" s="37"/>
      <c r="I143" s="147"/>
      <c r="J143" s="37"/>
      <c r="K143" s="37"/>
      <c r="L143" s="41"/>
      <c r="M143" s="236"/>
      <c r="N143" s="84"/>
      <c r="O143" s="84"/>
      <c r="P143" s="84"/>
      <c r="Q143" s="84"/>
      <c r="R143" s="84"/>
      <c r="S143" s="84"/>
      <c r="T143" s="85"/>
      <c r="AT143" s="15" t="s">
        <v>166</v>
      </c>
      <c r="AU143" s="15" t="s">
        <v>86</v>
      </c>
    </row>
    <row r="144" s="1" customFormat="1" ht="36" customHeight="1">
      <c r="B144" s="36"/>
      <c r="C144" s="237" t="s">
        <v>182</v>
      </c>
      <c r="D144" s="237" t="s">
        <v>160</v>
      </c>
      <c r="E144" s="238" t="s">
        <v>183</v>
      </c>
      <c r="F144" s="239" t="s">
        <v>184</v>
      </c>
      <c r="G144" s="240" t="s">
        <v>163</v>
      </c>
      <c r="H144" s="241">
        <v>1</v>
      </c>
      <c r="I144" s="242"/>
      <c r="J144" s="243">
        <f>ROUND(I144*H144,2)</f>
        <v>0</v>
      </c>
      <c r="K144" s="239" t="s">
        <v>149</v>
      </c>
      <c r="L144" s="244"/>
      <c r="M144" s="245" t="s">
        <v>1</v>
      </c>
      <c r="N144" s="246" t="s">
        <v>44</v>
      </c>
      <c r="O144" s="84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32" t="s">
        <v>179</v>
      </c>
      <c r="AT144" s="232" t="s">
        <v>160</v>
      </c>
      <c r="AU144" s="232" t="s">
        <v>86</v>
      </c>
      <c r="AY144" s="15" t="s">
        <v>142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86</v>
      </c>
      <c r="BK144" s="233">
        <f>ROUND(I144*H144,2)</f>
        <v>0</v>
      </c>
      <c r="BL144" s="15" t="s">
        <v>141</v>
      </c>
      <c r="BM144" s="232" t="s">
        <v>185</v>
      </c>
    </row>
    <row r="145" s="1" customFormat="1">
      <c r="B145" s="36"/>
      <c r="C145" s="37"/>
      <c r="D145" s="234" t="s">
        <v>152</v>
      </c>
      <c r="E145" s="37"/>
      <c r="F145" s="235" t="s">
        <v>184</v>
      </c>
      <c r="G145" s="37"/>
      <c r="H145" s="37"/>
      <c r="I145" s="147"/>
      <c r="J145" s="37"/>
      <c r="K145" s="37"/>
      <c r="L145" s="41"/>
      <c r="M145" s="236"/>
      <c r="N145" s="84"/>
      <c r="O145" s="84"/>
      <c r="P145" s="84"/>
      <c r="Q145" s="84"/>
      <c r="R145" s="84"/>
      <c r="S145" s="84"/>
      <c r="T145" s="85"/>
      <c r="AT145" s="15" t="s">
        <v>152</v>
      </c>
      <c r="AU145" s="15" t="s">
        <v>86</v>
      </c>
    </row>
    <row r="146" s="1" customFormat="1">
      <c r="B146" s="36"/>
      <c r="C146" s="37"/>
      <c r="D146" s="234" t="s">
        <v>166</v>
      </c>
      <c r="E146" s="37"/>
      <c r="F146" s="247" t="s">
        <v>186</v>
      </c>
      <c r="G146" s="37"/>
      <c r="H146" s="37"/>
      <c r="I146" s="147"/>
      <c r="J146" s="37"/>
      <c r="K146" s="37"/>
      <c r="L146" s="41"/>
      <c r="M146" s="236"/>
      <c r="N146" s="84"/>
      <c r="O146" s="84"/>
      <c r="P146" s="84"/>
      <c r="Q146" s="84"/>
      <c r="R146" s="84"/>
      <c r="S146" s="84"/>
      <c r="T146" s="85"/>
      <c r="AT146" s="15" t="s">
        <v>166</v>
      </c>
      <c r="AU146" s="15" t="s">
        <v>86</v>
      </c>
    </row>
    <row r="147" s="1" customFormat="1" ht="36" customHeight="1">
      <c r="B147" s="36"/>
      <c r="C147" s="237" t="s">
        <v>179</v>
      </c>
      <c r="D147" s="237" t="s">
        <v>160</v>
      </c>
      <c r="E147" s="238" t="s">
        <v>187</v>
      </c>
      <c r="F147" s="239" t="s">
        <v>188</v>
      </c>
      <c r="G147" s="240" t="s">
        <v>163</v>
      </c>
      <c r="H147" s="241">
        <v>1</v>
      </c>
      <c r="I147" s="242"/>
      <c r="J147" s="243">
        <f>ROUND(I147*H147,2)</f>
        <v>0</v>
      </c>
      <c r="K147" s="239" t="s">
        <v>149</v>
      </c>
      <c r="L147" s="244"/>
      <c r="M147" s="245" t="s">
        <v>1</v>
      </c>
      <c r="N147" s="246" t="s">
        <v>44</v>
      </c>
      <c r="O147" s="84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32" t="s">
        <v>189</v>
      </c>
      <c r="AT147" s="232" t="s">
        <v>160</v>
      </c>
      <c r="AU147" s="232" t="s">
        <v>86</v>
      </c>
      <c r="AY147" s="15" t="s">
        <v>142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86</v>
      </c>
      <c r="BK147" s="233">
        <f>ROUND(I147*H147,2)</f>
        <v>0</v>
      </c>
      <c r="BL147" s="15" t="s">
        <v>190</v>
      </c>
      <c r="BM147" s="232" t="s">
        <v>191</v>
      </c>
    </row>
    <row r="148" s="1" customFormat="1">
      <c r="B148" s="36"/>
      <c r="C148" s="37"/>
      <c r="D148" s="234" t="s">
        <v>152</v>
      </c>
      <c r="E148" s="37"/>
      <c r="F148" s="235" t="s">
        <v>188</v>
      </c>
      <c r="G148" s="37"/>
      <c r="H148" s="37"/>
      <c r="I148" s="147"/>
      <c r="J148" s="37"/>
      <c r="K148" s="37"/>
      <c r="L148" s="41"/>
      <c r="M148" s="236"/>
      <c r="N148" s="84"/>
      <c r="O148" s="84"/>
      <c r="P148" s="84"/>
      <c r="Q148" s="84"/>
      <c r="R148" s="84"/>
      <c r="S148" s="84"/>
      <c r="T148" s="85"/>
      <c r="AT148" s="15" t="s">
        <v>152</v>
      </c>
      <c r="AU148" s="15" t="s">
        <v>86</v>
      </c>
    </row>
    <row r="149" s="1" customFormat="1">
      <c r="B149" s="36"/>
      <c r="C149" s="37"/>
      <c r="D149" s="234" t="s">
        <v>166</v>
      </c>
      <c r="E149" s="37"/>
      <c r="F149" s="247" t="s">
        <v>192</v>
      </c>
      <c r="G149" s="37"/>
      <c r="H149" s="37"/>
      <c r="I149" s="147"/>
      <c r="J149" s="37"/>
      <c r="K149" s="37"/>
      <c r="L149" s="41"/>
      <c r="M149" s="236"/>
      <c r="N149" s="84"/>
      <c r="O149" s="84"/>
      <c r="P149" s="84"/>
      <c r="Q149" s="84"/>
      <c r="R149" s="84"/>
      <c r="S149" s="84"/>
      <c r="T149" s="85"/>
      <c r="AT149" s="15" t="s">
        <v>166</v>
      </c>
      <c r="AU149" s="15" t="s">
        <v>86</v>
      </c>
    </row>
    <row r="150" s="1" customFormat="1" ht="24" customHeight="1">
      <c r="B150" s="36"/>
      <c r="C150" s="221" t="s">
        <v>193</v>
      </c>
      <c r="D150" s="221" t="s">
        <v>145</v>
      </c>
      <c r="E150" s="222" t="s">
        <v>194</v>
      </c>
      <c r="F150" s="223" t="s">
        <v>195</v>
      </c>
      <c r="G150" s="224" t="s">
        <v>163</v>
      </c>
      <c r="H150" s="225">
        <v>4</v>
      </c>
      <c r="I150" s="226"/>
      <c r="J150" s="227">
        <f>ROUND(I150*H150,2)</f>
        <v>0</v>
      </c>
      <c r="K150" s="223" t="s">
        <v>149</v>
      </c>
      <c r="L150" s="41"/>
      <c r="M150" s="228" t="s">
        <v>1</v>
      </c>
      <c r="N150" s="229" t="s">
        <v>44</v>
      </c>
      <c r="O150" s="84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32" t="s">
        <v>150</v>
      </c>
      <c r="AT150" s="232" t="s">
        <v>145</v>
      </c>
      <c r="AU150" s="232" t="s">
        <v>86</v>
      </c>
      <c r="AY150" s="15" t="s">
        <v>142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86</v>
      </c>
      <c r="BK150" s="233">
        <f>ROUND(I150*H150,2)</f>
        <v>0</v>
      </c>
      <c r="BL150" s="15" t="s">
        <v>150</v>
      </c>
      <c r="BM150" s="232" t="s">
        <v>196</v>
      </c>
    </row>
    <row r="151" s="1" customFormat="1">
      <c r="B151" s="36"/>
      <c r="C151" s="37"/>
      <c r="D151" s="234" t="s">
        <v>152</v>
      </c>
      <c r="E151" s="37"/>
      <c r="F151" s="235" t="s">
        <v>195</v>
      </c>
      <c r="G151" s="37"/>
      <c r="H151" s="37"/>
      <c r="I151" s="147"/>
      <c r="J151" s="37"/>
      <c r="K151" s="37"/>
      <c r="L151" s="41"/>
      <c r="M151" s="236"/>
      <c r="N151" s="84"/>
      <c r="O151" s="84"/>
      <c r="P151" s="84"/>
      <c r="Q151" s="84"/>
      <c r="R151" s="84"/>
      <c r="S151" s="84"/>
      <c r="T151" s="85"/>
      <c r="AT151" s="15" t="s">
        <v>152</v>
      </c>
      <c r="AU151" s="15" t="s">
        <v>86</v>
      </c>
    </row>
    <row r="152" s="1" customFormat="1">
      <c r="B152" s="36"/>
      <c r="C152" s="37"/>
      <c r="D152" s="234" t="s">
        <v>166</v>
      </c>
      <c r="E152" s="37"/>
      <c r="F152" s="247" t="s">
        <v>197</v>
      </c>
      <c r="G152" s="37"/>
      <c r="H152" s="37"/>
      <c r="I152" s="147"/>
      <c r="J152" s="37"/>
      <c r="K152" s="37"/>
      <c r="L152" s="41"/>
      <c r="M152" s="236"/>
      <c r="N152" s="84"/>
      <c r="O152" s="84"/>
      <c r="P152" s="84"/>
      <c r="Q152" s="84"/>
      <c r="R152" s="84"/>
      <c r="S152" s="84"/>
      <c r="T152" s="85"/>
      <c r="AT152" s="15" t="s">
        <v>166</v>
      </c>
      <c r="AU152" s="15" t="s">
        <v>86</v>
      </c>
    </row>
    <row r="153" s="1" customFormat="1" ht="36" customHeight="1">
      <c r="B153" s="36"/>
      <c r="C153" s="237" t="s">
        <v>198</v>
      </c>
      <c r="D153" s="237" t="s">
        <v>160</v>
      </c>
      <c r="E153" s="238" t="s">
        <v>199</v>
      </c>
      <c r="F153" s="239" t="s">
        <v>200</v>
      </c>
      <c r="G153" s="240" t="s">
        <v>163</v>
      </c>
      <c r="H153" s="241">
        <v>1</v>
      </c>
      <c r="I153" s="242"/>
      <c r="J153" s="243">
        <f>ROUND(I153*H153,2)</f>
        <v>0</v>
      </c>
      <c r="K153" s="239" t="s">
        <v>201</v>
      </c>
      <c r="L153" s="244"/>
      <c r="M153" s="245" t="s">
        <v>1</v>
      </c>
      <c r="N153" s="246" t="s">
        <v>44</v>
      </c>
      <c r="O153" s="84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AR153" s="232" t="s">
        <v>179</v>
      </c>
      <c r="AT153" s="232" t="s">
        <v>160</v>
      </c>
      <c r="AU153" s="232" t="s">
        <v>86</v>
      </c>
      <c r="AY153" s="15" t="s">
        <v>142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86</v>
      </c>
      <c r="BK153" s="233">
        <f>ROUND(I153*H153,2)</f>
        <v>0</v>
      </c>
      <c r="BL153" s="15" t="s">
        <v>141</v>
      </c>
      <c r="BM153" s="232" t="s">
        <v>202</v>
      </c>
    </row>
    <row r="154" s="1" customFormat="1">
      <c r="B154" s="36"/>
      <c r="C154" s="37"/>
      <c r="D154" s="234" t="s">
        <v>152</v>
      </c>
      <c r="E154" s="37"/>
      <c r="F154" s="235" t="s">
        <v>200</v>
      </c>
      <c r="G154" s="37"/>
      <c r="H154" s="37"/>
      <c r="I154" s="147"/>
      <c r="J154" s="37"/>
      <c r="K154" s="37"/>
      <c r="L154" s="41"/>
      <c r="M154" s="236"/>
      <c r="N154" s="84"/>
      <c r="O154" s="84"/>
      <c r="P154" s="84"/>
      <c r="Q154" s="84"/>
      <c r="R154" s="84"/>
      <c r="S154" s="84"/>
      <c r="T154" s="85"/>
      <c r="AT154" s="15" t="s">
        <v>152</v>
      </c>
      <c r="AU154" s="15" t="s">
        <v>86</v>
      </c>
    </row>
    <row r="155" s="1" customFormat="1">
      <c r="B155" s="36"/>
      <c r="C155" s="37"/>
      <c r="D155" s="234" t="s">
        <v>166</v>
      </c>
      <c r="E155" s="37"/>
      <c r="F155" s="247" t="s">
        <v>203</v>
      </c>
      <c r="G155" s="37"/>
      <c r="H155" s="37"/>
      <c r="I155" s="147"/>
      <c r="J155" s="37"/>
      <c r="K155" s="37"/>
      <c r="L155" s="41"/>
      <c r="M155" s="236"/>
      <c r="N155" s="84"/>
      <c r="O155" s="84"/>
      <c r="P155" s="84"/>
      <c r="Q155" s="84"/>
      <c r="R155" s="84"/>
      <c r="S155" s="84"/>
      <c r="T155" s="85"/>
      <c r="AT155" s="15" t="s">
        <v>166</v>
      </c>
      <c r="AU155" s="15" t="s">
        <v>86</v>
      </c>
    </row>
    <row r="156" s="1" customFormat="1" ht="36" customHeight="1">
      <c r="B156" s="36"/>
      <c r="C156" s="237" t="s">
        <v>204</v>
      </c>
      <c r="D156" s="237" t="s">
        <v>160</v>
      </c>
      <c r="E156" s="238" t="s">
        <v>205</v>
      </c>
      <c r="F156" s="239" t="s">
        <v>206</v>
      </c>
      <c r="G156" s="240" t="s">
        <v>163</v>
      </c>
      <c r="H156" s="241">
        <v>1</v>
      </c>
      <c r="I156" s="242"/>
      <c r="J156" s="243">
        <f>ROUND(I156*H156,2)</f>
        <v>0</v>
      </c>
      <c r="K156" s="239" t="s">
        <v>201</v>
      </c>
      <c r="L156" s="244"/>
      <c r="M156" s="245" t="s">
        <v>1</v>
      </c>
      <c r="N156" s="246" t="s">
        <v>44</v>
      </c>
      <c r="O156" s="84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2" t="s">
        <v>150</v>
      </c>
      <c r="AT156" s="232" t="s">
        <v>160</v>
      </c>
      <c r="AU156" s="232" t="s">
        <v>86</v>
      </c>
      <c r="AY156" s="15" t="s">
        <v>142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86</v>
      </c>
      <c r="BK156" s="233">
        <f>ROUND(I156*H156,2)</f>
        <v>0</v>
      </c>
      <c r="BL156" s="15" t="s">
        <v>150</v>
      </c>
      <c r="BM156" s="232" t="s">
        <v>207</v>
      </c>
    </row>
    <row r="157" s="1" customFormat="1">
      <c r="B157" s="36"/>
      <c r="C157" s="37"/>
      <c r="D157" s="234" t="s">
        <v>152</v>
      </c>
      <c r="E157" s="37"/>
      <c r="F157" s="235" t="s">
        <v>206</v>
      </c>
      <c r="G157" s="37"/>
      <c r="H157" s="37"/>
      <c r="I157" s="147"/>
      <c r="J157" s="37"/>
      <c r="K157" s="37"/>
      <c r="L157" s="41"/>
      <c r="M157" s="236"/>
      <c r="N157" s="84"/>
      <c r="O157" s="84"/>
      <c r="P157" s="84"/>
      <c r="Q157" s="84"/>
      <c r="R157" s="84"/>
      <c r="S157" s="84"/>
      <c r="T157" s="85"/>
      <c r="AT157" s="15" t="s">
        <v>152</v>
      </c>
      <c r="AU157" s="15" t="s">
        <v>86</v>
      </c>
    </row>
    <row r="158" s="1" customFormat="1">
      <c r="B158" s="36"/>
      <c r="C158" s="37"/>
      <c r="D158" s="234" t="s">
        <v>166</v>
      </c>
      <c r="E158" s="37"/>
      <c r="F158" s="247" t="s">
        <v>208</v>
      </c>
      <c r="G158" s="37"/>
      <c r="H158" s="37"/>
      <c r="I158" s="147"/>
      <c r="J158" s="37"/>
      <c r="K158" s="37"/>
      <c r="L158" s="41"/>
      <c r="M158" s="236"/>
      <c r="N158" s="84"/>
      <c r="O158" s="84"/>
      <c r="P158" s="84"/>
      <c r="Q158" s="84"/>
      <c r="R158" s="84"/>
      <c r="S158" s="84"/>
      <c r="T158" s="85"/>
      <c r="AT158" s="15" t="s">
        <v>166</v>
      </c>
      <c r="AU158" s="15" t="s">
        <v>86</v>
      </c>
    </row>
    <row r="159" s="1" customFormat="1" ht="36" customHeight="1">
      <c r="B159" s="36"/>
      <c r="C159" s="221" t="s">
        <v>209</v>
      </c>
      <c r="D159" s="221" t="s">
        <v>145</v>
      </c>
      <c r="E159" s="222" t="s">
        <v>210</v>
      </c>
      <c r="F159" s="223" t="s">
        <v>211</v>
      </c>
      <c r="G159" s="224" t="s">
        <v>163</v>
      </c>
      <c r="H159" s="225">
        <v>2</v>
      </c>
      <c r="I159" s="226"/>
      <c r="J159" s="227">
        <f>ROUND(I159*H159,2)</f>
        <v>0</v>
      </c>
      <c r="K159" s="223" t="s">
        <v>149</v>
      </c>
      <c r="L159" s="41"/>
      <c r="M159" s="228" t="s">
        <v>1</v>
      </c>
      <c r="N159" s="229" t="s">
        <v>44</v>
      </c>
      <c r="O159" s="84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32" t="s">
        <v>150</v>
      </c>
      <c r="AT159" s="232" t="s">
        <v>145</v>
      </c>
      <c r="AU159" s="232" t="s">
        <v>86</v>
      </c>
      <c r="AY159" s="15" t="s">
        <v>142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5" t="s">
        <v>86</v>
      </c>
      <c r="BK159" s="233">
        <f>ROUND(I159*H159,2)</f>
        <v>0</v>
      </c>
      <c r="BL159" s="15" t="s">
        <v>150</v>
      </c>
      <c r="BM159" s="232" t="s">
        <v>212</v>
      </c>
    </row>
    <row r="160" s="1" customFormat="1">
      <c r="B160" s="36"/>
      <c r="C160" s="37"/>
      <c r="D160" s="234" t="s">
        <v>152</v>
      </c>
      <c r="E160" s="37"/>
      <c r="F160" s="235" t="s">
        <v>211</v>
      </c>
      <c r="G160" s="37"/>
      <c r="H160" s="37"/>
      <c r="I160" s="147"/>
      <c r="J160" s="37"/>
      <c r="K160" s="37"/>
      <c r="L160" s="41"/>
      <c r="M160" s="236"/>
      <c r="N160" s="84"/>
      <c r="O160" s="84"/>
      <c r="P160" s="84"/>
      <c r="Q160" s="84"/>
      <c r="R160" s="84"/>
      <c r="S160" s="84"/>
      <c r="T160" s="85"/>
      <c r="AT160" s="15" t="s">
        <v>152</v>
      </c>
      <c r="AU160" s="15" t="s">
        <v>86</v>
      </c>
    </row>
    <row r="161" s="1" customFormat="1">
      <c r="B161" s="36"/>
      <c r="C161" s="37"/>
      <c r="D161" s="234" t="s">
        <v>166</v>
      </c>
      <c r="E161" s="37"/>
      <c r="F161" s="247" t="s">
        <v>213</v>
      </c>
      <c r="G161" s="37"/>
      <c r="H161" s="37"/>
      <c r="I161" s="147"/>
      <c r="J161" s="37"/>
      <c r="K161" s="37"/>
      <c r="L161" s="41"/>
      <c r="M161" s="236"/>
      <c r="N161" s="84"/>
      <c r="O161" s="84"/>
      <c r="P161" s="84"/>
      <c r="Q161" s="84"/>
      <c r="R161" s="84"/>
      <c r="S161" s="84"/>
      <c r="T161" s="85"/>
      <c r="AT161" s="15" t="s">
        <v>166</v>
      </c>
      <c r="AU161" s="15" t="s">
        <v>86</v>
      </c>
    </row>
    <row r="162" s="1" customFormat="1" ht="24" customHeight="1">
      <c r="B162" s="36"/>
      <c r="C162" s="237" t="s">
        <v>214</v>
      </c>
      <c r="D162" s="237" t="s">
        <v>160</v>
      </c>
      <c r="E162" s="238" t="s">
        <v>215</v>
      </c>
      <c r="F162" s="239" t="s">
        <v>216</v>
      </c>
      <c r="G162" s="240" t="s">
        <v>163</v>
      </c>
      <c r="H162" s="241">
        <v>15</v>
      </c>
      <c r="I162" s="242"/>
      <c r="J162" s="243">
        <f>ROUND(I162*H162,2)</f>
        <v>0</v>
      </c>
      <c r="K162" s="239" t="s">
        <v>149</v>
      </c>
      <c r="L162" s="244"/>
      <c r="M162" s="245" t="s">
        <v>1</v>
      </c>
      <c r="N162" s="246" t="s">
        <v>44</v>
      </c>
      <c r="O162" s="84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32" t="s">
        <v>88</v>
      </c>
      <c r="AT162" s="232" t="s">
        <v>160</v>
      </c>
      <c r="AU162" s="232" t="s">
        <v>86</v>
      </c>
      <c r="AY162" s="15" t="s">
        <v>142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5" t="s">
        <v>86</v>
      </c>
      <c r="BK162" s="233">
        <f>ROUND(I162*H162,2)</f>
        <v>0</v>
      </c>
      <c r="BL162" s="15" t="s">
        <v>86</v>
      </c>
      <c r="BM162" s="232" t="s">
        <v>217</v>
      </c>
    </row>
    <row r="163" s="1" customFormat="1">
      <c r="B163" s="36"/>
      <c r="C163" s="37"/>
      <c r="D163" s="234" t="s">
        <v>152</v>
      </c>
      <c r="E163" s="37"/>
      <c r="F163" s="235" t="s">
        <v>216</v>
      </c>
      <c r="G163" s="37"/>
      <c r="H163" s="37"/>
      <c r="I163" s="147"/>
      <c r="J163" s="37"/>
      <c r="K163" s="37"/>
      <c r="L163" s="41"/>
      <c r="M163" s="236"/>
      <c r="N163" s="84"/>
      <c r="O163" s="84"/>
      <c r="P163" s="84"/>
      <c r="Q163" s="84"/>
      <c r="R163" s="84"/>
      <c r="S163" s="84"/>
      <c r="T163" s="85"/>
      <c r="AT163" s="15" t="s">
        <v>152</v>
      </c>
      <c r="AU163" s="15" t="s">
        <v>86</v>
      </c>
    </row>
    <row r="164" s="1" customFormat="1">
      <c r="B164" s="36"/>
      <c r="C164" s="37"/>
      <c r="D164" s="234" t="s">
        <v>166</v>
      </c>
      <c r="E164" s="37"/>
      <c r="F164" s="247" t="s">
        <v>218</v>
      </c>
      <c r="G164" s="37"/>
      <c r="H164" s="37"/>
      <c r="I164" s="147"/>
      <c r="J164" s="37"/>
      <c r="K164" s="37"/>
      <c r="L164" s="41"/>
      <c r="M164" s="236"/>
      <c r="N164" s="84"/>
      <c r="O164" s="84"/>
      <c r="P164" s="84"/>
      <c r="Q164" s="84"/>
      <c r="R164" s="84"/>
      <c r="S164" s="84"/>
      <c r="T164" s="85"/>
      <c r="AT164" s="15" t="s">
        <v>166</v>
      </c>
      <c r="AU164" s="15" t="s">
        <v>86</v>
      </c>
    </row>
    <row r="165" s="1" customFormat="1" ht="36" customHeight="1">
      <c r="B165" s="36"/>
      <c r="C165" s="221" t="s">
        <v>219</v>
      </c>
      <c r="D165" s="221" t="s">
        <v>145</v>
      </c>
      <c r="E165" s="222" t="s">
        <v>220</v>
      </c>
      <c r="F165" s="223" t="s">
        <v>221</v>
      </c>
      <c r="G165" s="224" t="s">
        <v>163</v>
      </c>
      <c r="H165" s="225">
        <v>15</v>
      </c>
      <c r="I165" s="226"/>
      <c r="J165" s="227">
        <f>ROUND(I165*H165,2)</f>
        <v>0</v>
      </c>
      <c r="K165" s="223" t="s">
        <v>149</v>
      </c>
      <c r="L165" s="41"/>
      <c r="M165" s="228" t="s">
        <v>1</v>
      </c>
      <c r="N165" s="229" t="s">
        <v>44</v>
      </c>
      <c r="O165" s="84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32" t="s">
        <v>150</v>
      </c>
      <c r="AT165" s="232" t="s">
        <v>145</v>
      </c>
      <c r="AU165" s="232" t="s">
        <v>86</v>
      </c>
      <c r="AY165" s="15" t="s">
        <v>142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5" t="s">
        <v>86</v>
      </c>
      <c r="BK165" s="233">
        <f>ROUND(I165*H165,2)</f>
        <v>0</v>
      </c>
      <c r="BL165" s="15" t="s">
        <v>150</v>
      </c>
      <c r="BM165" s="232" t="s">
        <v>222</v>
      </c>
    </row>
    <row r="166" s="1" customFormat="1">
      <c r="B166" s="36"/>
      <c r="C166" s="37"/>
      <c r="D166" s="234" t="s">
        <v>152</v>
      </c>
      <c r="E166" s="37"/>
      <c r="F166" s="235" t="s">
        <v>221</v>
      </c>
      <c r="G166" s="37"/>
      <c r="H166" s="37"/>
      <c r="I166" s="147"/>
      <c r="J166" s="37"/>
      <c r="K166" s="37"/>
      <c r="L166" s="41"/>
      <c r="M166" s="236"/>
      <c r="N166" s="84"/>
      <c r="O166" s="84"/>
      <c r="P166" s="84"/>
      <c r="Q166" s="84"/>
      <c r="R166" s="84"/>
      <c r="S166" s="84"/>
      <c r="T166" s="85"/>
      <c r="AT166" s="15" t="s">
        <v>152</v>
      </c>
      <c r="AU166" s="15" t="s">
        <v>86</v>
      </c>
    </row>
    <row r="167" s="1" customFormat="1">
      <c r="B167" s="36"/>
      <c r="C167" s="37"/>
      <c r="D167" s="234" t="s">
        <v>166</v>
      </c>
      <c r="E167" s="37"/>
      <c r="F167" s="247" t="s">
        <v>223</v>
      </c>
      <c r="G167" s="37"/>
      <c r="H167" s="37"/>
      <c r="I167" s="147"/>
      <c r="J167" s="37"/>
      <c r="K167" s="37"/>
      <c r="L167" s="41"/>
      <c r="M167" s="236"/>
      <c r="N167" s="84"/>
      <c r="O167" s="84"/>
      <c r="P167" s="84"/>
      <c r="Q167" s="84"/>
      <c r="R167" s="84"/>
      <c r="S167" s="84"/>
      <c r="T167" s="85"/>
      <c r="AT167" s="15" t="s">
        <v>166</v>
      </c>
      <c r="AU167" s="15" t="s">
        <v>86</v>
      </c>
    </row>
    <row r="168" s="1" customFormat="1" ht="24" customHeight="1">
      <c r="B168" s="36"/>
      <c r="C168" s="237" t="s">
        <v>8</v>
      </c>
      <c r="D168" s="237" t="s">
        <v>160</v>
      </c>
      <c r="E168" s="238" t="s">
        <v>224</v>
      </c>
      <c r="F168" s="239" t="s">
        <v>225</v>
      </c>
      <c r="G168" s="240" t="s">
        <v>163</v>
      </c>
      <c r="H168" s="241">
        <v>5</v>
      </c>
      <c r="I168" s="242"/>
      <c r="J168" s="243">
        <f>ROUND(I168*H168,2)</f>
        <v>0</v>
      </c>
      <c r="K168" s="239" t="s">
        <v>149</v>
      </c>
      <c r="L168" s="244"/>
      <c r="M168" s="245" t="s">
        <v>1</v>
      </c>
      <c r="N168" s="246" t="s">
        <v>44</v>
      </c>
      <c r="O168" s="84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32" t="s">
        <v>164</v>
      </c>
      <c r="AT168" s="232" t="s">
        <v>160</v>
      </c>
      <c r="AU168" s="232" t="s">
        <v>86</v>
      </c>
      <c r="AY168" s="15" t="s">
        <v>142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5" t="s">
        <v>86</v>
      </c>
      <c r="BK168" s="233">
        <f>ROUND(I168*H168,2)</f>
        <v>0</v>
      </c>
      <c r="BL168" s="15" t="s">
        <v>164</v>
      </c>
      <c r="BM168" s="232" t="s">
        <v>226</v>
      </c>
    </row>
    <row r="169" s="1" customFormat="1">
      <c r="B169" s="36"/>
      <c r="C169" s="37"/>
      <c r="D169" s="234" t="s">
        <v>152</v>
      </c>
      <c r="E169" s="37"/>
      <c r="F169" s="235" t="s">
        <v>225</v>
      </c>
      <c r="G169" s="37"/>
      <c r="H169" s="37"/>
      <c r="I169" s="147"/>
      <c r="J169" s="37"/>
      <c r="K169" s="37"/>
      <c r="L169" s="41"/>
      <c r="M169" s="236"/>
      <c r="N169" s="84"/>
      <c r="O169" s="84"/>
      <c r="P169" s="84"/>
      <c r="Q169" s="84"/>
      <c r="R169" s="84"/>
      <c r="S169" s="84"/>
      <c r="T169" s="85"/>
      <c r="AT169" s="15" t="s">
        <v>152</v>
      </c>
      <c r="AU169" s="15" t="s">
        <v>86</v>
      </c>
    </row>
    <row r="170" s="1" customFormat="1">
      <c r="B170" s="36"/>
      <c r="C170" s="37"/>
      <c r="D170" s="234" t="s">
        <v>166</v>
      </c>
      <c r="E170" s="37"/>
      <c r="F170" s="247" t="s">
        <v>227</v>
      </c>
      <c r="G170" s="37"/>
      <c r="H170" s="37"/>
      <c r="I170" s="147"/>
      <c r="J170" s="37"/>
      <c r="K170" s="37"/>
      <c r="L170" s="41"/>
      <c r="M170" s="236"/>
      <c r="N170" s="84"/>
      <c r="O170" s="84"/>
      <c r="P170" s="84"/>
      <c r="Q170" s="84"/>
      <c r="R170" s="84"/>
      <c r="S170" s="84"/>
      <c r="T170" s="85"/>
      <c r="AT170" s="15" t="s">
        <v>166</v>
      </c>
      <c r="AU170" s="15" t="s">
        <v>86</v>
      </c>
    </row>
    <row r="171" s="1" customFormat="1" ht="24" customHeight="1">
      <c r="B171" s="36"/>
      <c r="C171" s="221" t="s">
        <v>228</v>
      </c>
      <c r="D171" s="221" t="s">
        <v>145</v>
      </c>
      <c r="E171" s="222" t="s">
        <v>229</v>
      </c>
      <c r="F171" s="223" t="s">
        <v>230</v>
      </c>
      <c r="G171" s="224" t="s">
        <v>163</v>
      </c>
      <c r="H171" s="225">
        <v>5</v>
      </c>
      <c r="I171" s="226"/>
      <c r="J171" s="227">
        <f>ROUND(I171*H171,2)</f>
        <v>0</v>
      </c>
      <c r="K171" s="223" t="s">
        <v>149</v>
      </c>
      <c r="L171" s="41"/>
      <c r="M171" s="228" t="s">
        <v>1</v>
      </c>
      <c r="N171" s="229" t="s">
        <v>44</v>
      </c>
      <c r="O171" s="84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32" t="s">
        <v>150</v>
      </c>
      <c r="AT171" s="232" t="s">
        <v>145</v>
      </c>
      <c r="AU171" s="232" t="s">
        <v>86</v>
      </c>
      <c r="AY171" s="15" t="s">
        <v>142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5" t="s">
        <v>86</v>
      </c>
      <c r="BK171" s="233">
        <f>ROUND(I171*H171,2)</f>
        <v>0</v>
      </c>
      <c r="BL171" s="15" t="s">
        <v>150</v>
      </c>
      <c r="BM171" s="232" t="s">
        <v>231</v>
      </c>
    </row>
    <row r="172" s="1" customFormat="1">
      <c r="B172" s="36"/>
      <c r="C172" s="37"/>
      <c r="D172" s="234" t="s">
        <v>152</v>
      </c>
      <c r="E172" s="37"/>
      <c r="F172" s="235" t="s">
        <v>232</v>
      </c>
      <c r="G172" s="37"/>
      <c r="H172" s="37"/>
      <c r="I172" s="147"/>
      <c r="J172" s="37"/>
      <c r="K172" s="37"/>
      <c r="L172" s="41"/>
      <c r="M172" s="236"/>
      <c r="N172" s="84"/>
      <c r="O172" s="84"/>
      <c r="P172" s="84"/>
      <c r="Q172" s="84"/>
      <c r="R172" s="84"/>
      <c r="S172" s="84"/>
      <c r="T172" s="85"/>
      <c r="AT172" s="15" t="s">
        <v>152</v>
      </c>
      <c r="AU172" s="15" t="s">
        <v>86</v>
      </c>
    </row>
    <row r="173" s="1" customFormat="1">
      <c r="B173" s="36"/>
      <c r="C173" s="37"/>
      <c r="D173" s="234" t="s">
        <v>166</v>
      </c>
      <c r="E173" s="37"/>
      <c r="F173" s="247" t="s">
        <v>233</v>
      </c>
      <c r="G173" s="37"/>
      <c r="H173" s="37"/>
      <c r="I173" s="147"/>
      <c r="J173" s="37"/>
      <c r="K173" s="37"/>
      <c r="L173" s="41"/>
      <c r="M173" s="236"/>
      <c r="N173" s="84"/>
      <c r="O173" s="84"/>
      <c r="P173" s="84"/>
      <c r="Q173" s="84"/>
      <c r="R173" s="84"/>
      <c r="S173" s="84"/>
      <c r="T173" s="85"/>
      <c r="AT173" s="15" t="s">
        <v>166</v>
      </c>
      <c r="AU173" s="15" t="s">
        <v>86</v>
      </c>
    </row>
    <row r="174" s="1" customFormat="1" ht="36" customHeight="1">
      <c r="B174" s="36"/>
      <c r="C174" s="237" t="s">
        <v>234</v>
      </c>
      <c r="D174" s="237" t="s">
        <v>160</v>
      </c>
      <c r="E174" s="238" t="s">
        <v>235</v>
      </c>
      <c r="F174" s="239" t="s">
        <v>236</v>
      </c>
      <c r="G174" s="240" t="s">
        <v>163</v>
      </c>
      <c r="H174" s="241">
        <v>5</v>
      </c>
      <c r="I174" s="242"/>
      <c r="J174" s="243">
        <f>ROUND(I174*H174,2)</f>
        <v>0</v>
      </c>
      <c r="K174" s="239" t="s">
        <v>201</v>
      </c>
      <c r="L174" s="244"/>
      <c r="M174" s="245" t="s">
        <v>1</v>
      </c>
      <c r="N174" s="246" t="s">
        <v>44</v>
      </c>
      <c r="O174" s="84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32" t="s">
        <v>150</v>
      </c>
      <c r="AT174" s="232" t="s">
        <v>160</v>
      </c>
      <c r="AU174" s="232" t="s">
        <v>86</v>
      </c>
      <c r="AY174" s="15" t="s">
        <v>142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5" t="s">
        <v>86</v>
      </c>
      <c r="BK174" s="233">
        <f>ROUND(I174*H174,2)</f>
        <v>0</v>
      </c>
      <c r="BL174" s="15" t="s">
        <v>150</v>
      </c>
      <c r="BM174" s="232" t="s">
        <v>237</v>
      </c>
    </row>
    <row r="175" s="1" customFormat="1">
      <c r="B175" s="36"/>
      <c r="C175" s="37"/>
      <c r="D175" s="234" t="s">
        <v>152</v>
      </c>
      <c r="E175" s="37"/>
      <c r="F175" s="235" t="s">
        <v>236</v>
      </c>
      <c r="G175" s="37"/>
      <c r="H175" s="37"/>
      <c r="I175" s="147"/>
      <c r="J175" s="37"/>
      <c r="K175" s="37"/>
      <c r="L175" s="41"/>
      <c r="M175" s="236"/>
      <c r="N175" s="84"/>
      <c r="O175" s="84"/>
      <c r="P175" s="84"/>
      <c r="Q175" s="84"/>
      <c r="R175" s="84"/>
      <c r="S175" s="84"/>
      <c r="T175" s="85"/>
      <c r="AT175" s="15" t="s">
        <v>152</v>
      </c>
      <c r="AU175" s="15" t="s">
        <v>86</v>
      </c>
    </row>
    <row r="176" s="1" customFormat="1">
      <c r="B176" s="36"/>
      <c r="C176" s="37"/>
      <c r="D176" s="234" t="s">
        <v>166</v>
      </c>
      <c r="E176" s="37"/>
      <c r="F176" s="247" t="s">
        <v>238</v>
      </c>
      <c r="G176" s="37"/>
      <c r="H176" s="37"/>
      <c r="I176" s="147"/>
      <c r="J176" s="37"/>
      <c r="K176" s="37"/>
      <c r="L176" s="41"/>
      <c r="M176" s="236"/>
      <c r="N176" s="84"/>
      <c r="O176" s="84"/>
      <c r="P176" s="84"/>
      <c r="Q176" s="84"/>
      <c r="R176" s="84"/>
      <c r="S176" s="84"/>
      <c r="T176" s="85"/>
      <c r="AT176" s="15" t="s">
        <v>166</v>
      </c>
      <c r="AU176" s="15" t="s">
        <v>86</v>
      </c>
    </row>
    <row r="177" s="1" customFormat="1" ht="36" customHeight="1">
      <c r="B177" s="36"/>
      <c r="C177" s="237" t="s">
        <v>239</v>
      </c>
      <c r="D177" s="237" t="s">
        <v>160</v>
      </c>
      <c r="E177" s="238" t="s">
        <v>240</v>
      </c>
      <c r="F177" s="239" t="s">
        <v>241</v>
      </c>
      <c r="G177" s="240" t="s">
        <v>163</v>
      </c>
      <c r="H177" s="241">
        <v>5</v>
      </c>
      <c r="I177" s="242"/>
      <c r="J177" s="243">
        <f>ROUND(I177*H177,2)</f>
        <v>0</v>
      </c>
      <c r="K177" s="239" t="s">
        <v>201</v>
      </c>
      <c r="L177" s="244"/>
      <c r="M177" s="245" t="s">
        <v>1</v>
      </c>
      <c r="N177" s="246" t="s">
        <v>44</v>
      </c>
      <c r="O177" s="84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32" t="s">
        <v>150</v>
      </c>
      <c r="AT177" s="232" t="s">
        <v>160</v>
      </c>
      <c r="AU177" s="232" t="s">
        <v>86</v>
      </c>
      <c r="AY177" s="15" t="s">
        <v>142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5" t="s">
        <v>86</v>
      </c>
      <c r="BK177" s="233">
        <f>ROUND(I177*H177,2)</f>
        <v>0</v>
      </c>
      <c r="BL177" s="15" t="s">
        <v>150</v>
      </c>
      <c r="BM177" s="232" t="s">
        <v>242</v>
      </c>
    </row>
    <row r="178" s="1" customFormat="1">
      <c r="B178" s="36"/>
      <c r="C178" s="37"/>
      <c r="D178" s="234" t="s">
        <v>152</v>
      </c>
      <c r="E178" s="37"/>
      <c r="F178" s="235" t="s">
        <v>241</v>
      </c>
      <c r="G178" s="37"/>
      <c r="H178" s="37"/>
      <c r="I178" s="147"/>
      <c r="J178" s="37"/>
      <c r="K178" s="37"/>
      <c r="L178" s="41"/>
      <c r="M178" s="236"/>
      <c r="N178" s="84"/>
      <c r="O178" s="84"/>
      <c r="P178" s="84"/>
      <c r="Q178" s="84"/>
      <c r="R178" s="84"/>
      <c r="S178" s="84"/>
      <c r="T178" s="85"/>
      <c r="AT178" s="15" t="s">
        <v>152</v>
      </c>
      <c r="AU178" s="15" t="s">
        <v>86</v>
      </c>
    </row>
    <row r="179" s="1" customFormat="1">
      <c r="B179" s="36"/>
      <c r="C179" s="37"/>
      <c r="D179" s="234" t="s">
        <v>166</v>
      </c>
      <c r="E179" s="37"/>
      <c r="F179" s="247" t="s">
        <v>243</v>
      </c>
      <c r="G179" s="37"/>
      <c r="H179" s="37"/>
      <c r="I179" s="147"/>
      <c r="J179" s="37"/>
      <c r="K179" s="37"/>
      <c r="L179" s="41"/>
      <c r="M179" s="236"/>
      <c r="N179" s="84"/>
      <c r="O179" s="84"/>
      <c r="P179" s="84"/>
      <c r="Q179" s="84"/>
      <c r="R179" s="84"/>
      <c r="S179" s="84"/>
      <c r="T179" s="85"/>
      <c r="AT179" s="15" t="s">
        <v>166</v>
      </c>
      <c r="AU179" s="15" t="s">
        <v>86</v>
      </c>
    </row>
    <row r="180" s="1" customFormat="1" ht="24" customHeight="1">
      <c r="B180" s="36"/>
      <c r="C180" s="237" t="s">
        <v>244</v>
      </c>
      <c r="D180" s="237" t="s">
        <v>160</v>
      </c>
      <c r="E180" s="238" t="s">
        <v>215</v>
      </c>
      <c r="F180" s="239" t="s">
        <v>216</v>
      </c>
      <c r="G180" s="240" t="s">
        <v>163</v>
      </c>
      <c r="H180" s="241">
        <v>15</v>
      </c>
      <c r="I180" s="242"/>
      <c r="J180" s="243">
        <f>ROUND(I180*H180,2)</f>
        <v>0</v>
      </c>
      <c r="K180" s="239" t="s">
        <v>149</v>
      </c>
      <c r="L180" s="244"/>
      <c r="M180" s="245" t="s">
        <v>1</v>
      </c>
      <c r="N180" s="246" t="s">
        <v>44</v>
      </c>
      <c r="O180" s="84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AR180" s="232" t="s">
        <v>88</v>
      </c>
      <c r="AT180" s="232" t="s">
        <v>160</v>
      </c>
      <c r="AU180" s="232" t="s">
        <v>86</v>
      </c>
      <c r="AY180" s="15" t="s">
        <v>142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5" t="s">
        <v>86</v>
      </c>
      <c r="BK180" s="233">
        <f>ROUND(I180*H180,2)</f>
        <v>0</v>
      </c>
      <c r="BL180" s="15" t="s">
        <v>86</v>
      </c>
      <c r="BM180" s="232" t="s">
        <v>245</v>
      </c>
    </row>
    <row r="181" s="1" customFormat="1">
      <c r="B181" s="36"/>
      <c r="C181" s="37"/>
      <c r="D181" s="234" t="s">
        <v>152</v>
      </c>
      <c r="E181" s="37"/>
      <c r="F181" s="235" t="s">
        <v>216</v>
      </c>
      <c r="G181" s="37"/>
      <c r="H181" s="37"/>
      <c r="I181" s="147"/>
      <c r="J181" s="37"/>
      <c r="K181" s="37"/>
      <c r="L181" s="41"/>
      <c r="M181" s="236"/>
      <c r="N181" s="84"/>
      <c r="O181" s="84"/>
      <c r="P181" s="84"/>
      <c r="Q181" s="84"/>
      <c r="R181" s="84"/>
      <c r="S181" s="84"/>
      <c r="T181" s="85"/>
      <c r="AT181" s="15" t="s">
        <v>152</v>
      </c>
      <c r="AU181" s="15" t="s">
        <v>86</v>
      </c>
    </row>
    <row r="182" s="1" customFormat="1">
      <c r="B182" s="36"/>
      <c r="C182" s="37"/>
      <c r="D182" s="234" t="s">
        <v>166</v>
      </c>
      <c r="E182" s="37"/>
      <c r="F182" s="247" t="s">
        <v>246</v>
      </c>
      <c r="G182" s="37"/>
      <c r="H182" s="37"/>
      <c r="I182" s="147"/>
      <c r="J182" s="37"/>
      <c r="K182" s="37"/>
      <c r="L182" s="41"/>
      <c r="M182" s="236"/>
      <c r="N182" s="84"/>
      <c r="O182" s="84"/>
      <c r="P182" s="84"/>
      <c r="Q182" s="84"/>
      <c r="R182" s="84"/>
      <c r="S182" s="84"/>
      <c r="T182" s="85"/>
      <c r="AT182" s="15" t="s">
        <v>166</v>
      </c>
      <c r="AU182" s="15" t="s">
        <v>86</v>
      </c>
    </row>
    <row r="183" s="1" customFormat="1" ht="24" customHeight="1">
      <c r="B183" s="36"/>
      <c r="C183" s="221" t="s">
        <v>247</v>
      </c>
      <c r="D183" s="221" t="s">
        <v>145</v>
      </c>
      <c r="E183" s="222" t="s">
        <v>248</v>
      </c>
      <c r="F183" s="223" t="s">
        <v>249</v>
      </c>
      <c r="G183" s="224" t="s">
        <v>163</v>
      </c>
      <c r="H183" s="225">
        <v>15</v>
      </c>
      <c r="I183" s="226"/>
      <c r="J183" s="227">
        <f>ROUND(I183*H183,2)</f>
        <v>0</v>
      </c>
      <c r="K183" s="223" t="s">
        <v>149</v>
      </c>
      <c r="L183" s="41"/>
      <c r="M183" s="228" t="s">
        <v>1</v>
      </c>
      <c r="N183" s="229" t="s">
        <v>44</v>
      </c>
      <c r="O183" s="84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32" t="s">
        <v>150</v>
      </c>
      <c r="AT183" s="232" t="s">
        <v>145</v>
      </c>
      <c r="AU183" s="232" t="s">
        <v>86</v>
      </c>
      <c r="AY183" s="15" t="s">
        <v>142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5" t="s">
        <v>86</v>
      </c>
      <c r="BK183" s="233">
        <f>ROUND(I183*H183,2)</f>
        <v>0</v>
      </c>
      <c r="BL183" s="15" t="s">
        <v>150</v>
      </c>
      <c r="BM183" s="232" t="s">
        <v>250</v>
      </c>
    </row>
    <row r="184" s="1" customFormat="1">
      <c r="B184" s="36"/>
      <c r="C184" s="37"/>
      <c r="D184" s="234" t="s">
        <v>152</v>
      </c>
      <c r="E184" s="37"/>
      <c r="F184" s="235" t="s">
        <v>249</v>
      </c>
      <c r="G184" s="37"/>
      <c r="H184" s="37"/>
      <c r="I184" s="147"/>
      <c r="J184" s="37"/>
      <c r="K184" s="37"/>
      <c r="L184" s="41"/>
      <c r="M184" s="236"/>
      <c r="N184" s="84"/>
      <c r="O184" s="84"/>
      <c r="P184" s="84"/>
      <c r="Q184" s="84"/>
      <c r="R184" s="84"/>
      <c r="S184" s="84"/>
      <c r="T184" s="85"/>
      <c r="AT184" s="15" t="s">
        <v>152</v>
      </c>
      <c r="AU184" s="15" t="s">
        <v>86</v>
      </c>
    </row>
    <row r="185" s="1" customFormat="1">
      <c r="B185" s="36"/>
      <c r="C185" s="37"/>
      <c r="D185" s="234" t="s">
        <v>166</v>
      </c>
      <c r="E185" s="37"/>
      <c r="F185" s="247" t="s">
        <v>251</v>
      </c>
      <c r="G185" s="37"/>
      <c r="H185" s="37"/>
      <c r="I185" s="147"/>
      <c r="J185" s="37"/>
      <c r="K185" s="37"/>
      <c r="L185" s="41"/>
      <c r="M185" s="236"/>
      <c r="N185" s="84"/>
      <c r="O185" s="84"/>
      <c r="P185" s="84"/>
      <c r="Q185" s="84"/>
      <c r="R185" s="84"/>
      <c r="S185" s="84"/>
      <c r="T185" s="85"/>
      <c r="AT185" s="15" t="s">
        <v>166</v>
      </c>
      <c r="AU185" s="15" t="s">
        <v>86</v>
      </c>
    </row>
    <row r="186" s="1" customFormat="1" ht="24" customHeight="1">
      <c r="B186" s="36"/>
      <c r="C186" s="221" t="s">
        <v>7</v>
      </c>
      <c r="D186" s="221" t="s">
        <v>145</v>
      </c>
      <c r="E186" s="222" t="s">
        <v>252</v>
      </c>
      <c r="F186" s="223" t="s">
        <v>253</v>
      </c>
      <c r="G186" s="224" t="s">
        <v>163</v>
      </c>
      <c r="H186" s="225">
        <v>5</v>
      </c>
      <c r="I186" s="226"/>
      <c r="J186" s="227">
        <f>ROUND(I186*H186,2)</f>
        <v>0</v>
      </c>
      <c r="K186" s="223" t="s">
        <v>149</v>
      </c>
      <c r="L186" s="41"/>
      <c r="M186" s="228" t="s">
        <v>1</v>
      </c>
      <c r="N186" s="229" t="s">
        <v>44</v>
      </c>
      <c r="O186" s="84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AR186" s="232" t="s">
        <v>86</v>
      </c>
      <c r="AT186" s="232" t="s">
        <v>145</v>
      </c>
      <c r="AU186" s="232" t="s">
        <v>86</v>
      </c>
      <c r="AY186" s="15" t="s">
        <v>142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5" t="s">
        <v>86</v>
      </c>
      <c r="BK186" s="233">
        <f>ROUND(I186*H186,2)</f>
        <v>0</v>
      </c>
      <c r="BL186" s="15" t="s">
        <v>86</v>
      </c>
      <c r="BM186" s="232" t="s">
        <v>254</v>
      </c>
    </row>
    <row r="187" s="1" customFormat="1">
      <c r="B187" s="36"/>
      <c r="C187" s="37"/>
      <c r="D187" s="234" t="s">
        <v>152</v>
      </c>
      <c r="E187" s="37"/>
      <c r="F187" s="235" t="s">
        <v>253</v>
      </c>
      <c r="G187" s="37"/>
      <c r="H187" s="37"/>
      <c r="I187" s="147"/>
      <c r="J187" s="37"/>
      <c r="K187" s="37"/>
      <c r="L187" s="41"/>
      <c r="M187" s="236"/>
      <c r="N187" s="84"/>
      <c r="O187" s="84"/>
      <c r="P187" s="84"/>
      <c r="Q187" s="84"/>
      <c r="R187" s="84"/>
      <c r="S187" s="84"/>
      <c r="T187" s="85"/>
      <c r="AT187" s="15" t="s">
        <v>152</v>
      </c>
      <c r="AU187" s="15" t="s">
        <v>86</v>
      </c>
    </row>
    <row r="188" s="1" customFormat="1">
      <c r="B188" s="36"/>
      <c r="C188" s="37"/>
      <c r="D188" s="234" t="s">
        <v>166</v>
      </c>
      <c r="E188" s="37"/>
      <c r="F188" s="247" t="s">
        <v>255</v>
      </c>
      <c r="G188" s="37"/>
      <c r="H188" s="37"/>
      <c r="I188" s="147"/>
      <c r="J188" s="37"/>
      <c r="K188" s="37"/>
      <c r="L188" s="41"/>
      <c r="M188" s="236"/>
      <c r="N188" s="84"/>
      <c r="O188" s="84"/>
      <c r="P188" s="84"/>
      <c r="Q188" s="84"/>
      <c r="R188" s="84"/>
      <c r="S188" s="84"/>
      <c r="T188" s="85"/>
      <c r="AT188" s="15" t="s">
        <v>166</v>
      </c>
      <c r="AU188" s="15" t="s">
        <v>86</v>
      </c>
    </row>
    <row r="189" s="1" customFormat="1" ht="36" customHeight="1">
      <c r="B189" s="36"/>
      <c r="C189" s="237" t="s">
        <v>256</v>
      </c>
      <c r="D189" s="237" t="s">
        <v>160</v>
      </c>
      <c r="E189" s="238" t="s">
        <v>257</v>
      </c>
      <c r="F189" s="239" t="s">
        <v>258</v>
      </c>
      <c r="G189" s="240" t="s">
        <v>163</v>
      </c>
      <c r="H189" s="241">
        <v>12</v>
      </c>
      <c r="I189" s="242"/>
      <c r="J189" s="243">
        <f>ROUND(I189*H189,2)</f>
        <v>0</v>
      </c>
      <c r="K189" s="239" t="s">
        <v>201</v>
      </c>
      <c r="L189" s="244"/>
      <c r="M189" s="245" t="s">
        <v>1</v>
      </c>
      <c r="N189" s="246" t="s">
        <v>44</v>
      </c>
      <c r="O189" s="84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AR189" s="232" t="s">
        <v>150</v>
      </c>
      <c r="AT189" s="232" t="s">
        <v>160</v>
      </c>
      <c r="AU189" s="232" t="s">
        <v>86</v>
      </c>
      <c r="AY189" s="15" t="s">
        <v>142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5" t="s">
        <v>86</v>
      </c>
      <c r="BK189" s="233">
        <f>ROUND(I189*H189,2)</f>
        <v>0</v>
      </c>
      <c r="BL189" s="15" t="s">
        <v>150</v>
      </c>
      <c r="BM189" s="232" t="s">
        <v>259</v>
      </c>
    </row>
    <row r="190" s="1" customFormat="1">
      <c r="B190" s="36"/>
      <c r="C190" s="37"/>
      <c r="D190" s="234" t="s">
        <v>152</v>
      </c>
      <c r="E190" s="37"/>
      <c r="F190" s="235" t="s">
        <v>258</v>
      </c>
      <c r="G190" s="37"/>
      <c r="H190" s="37"/>
      <c r="I190" s="147"/>
      <c r="J190" s="37"/>
      <c r="K190" s="37"/>
      <c r="L190" s="41"/>
      <c r="M190" s="236"/>
      <c r="N190" s="84"/>
      <c r="O190" s="84"/>
      <c r="P190" s="84"/>
      <c r="Q190" s="84"/>
      <c r="R190" s="84"/>
      <c r="S190" s="84"/>
      <c r="T190" s="85"/>
      <c r="AT190" s="15" t="s">
        <v>152</v>
      </c>
      <c r="AU190" s="15" t="s">
        <v>86</v>
      </c>
    </row>
    <row r="191" s="1" customFormat="1" ht="36" customHeight="1">
      <c r="B191" s="36"/>
      <c r="C191" s="237" t="s">
        <v>260</v>
      </c>
      <c r="D191" s="237" t="s">
        <v>160</v>
      </c>
      <c r="E191" s="238" t="s">
        <v>261</v>
      </c>
      <c r="F191" s="239" t="s">
        <v>262</v>
      </c>
      <c r="G191" s="240" t="s">
        <v>163</v>
      </c>
      <c r="H191" s="241">
        <v>6</v>
      </c>
      <c r="I191" s="242"/>
      <c r="J191" s="243">
        <f>ROUND(I191*H191,2)</f>
        <v>0</v>
      </c>
      <c r="K191" s="239" t="s">
        <v>201</v>
      </c>
      <c r="L191" s="244"/>
      <c r="M191" s="245" t="s">
        <v>1</v>
      </c>
      <c r="N191" s="246" t="s">
        <v>44</v>
      </c>
      <c r="O191" s="84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AR191" s="232" t="s">
        <v>150</v>
      </c>
      <c r="AT191" s="232" t="s">
        <v>160</v>
      </c>
      <c r="AU191" s="232" t="s">
        <v>86</v>
      </c>
      <c r="AY191" s="15" t="s">
        <v>142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5" t="s">
        <v>86</v>
      </c>
      <c r="BK191" s="233">
        <f>ROUND(I191*H191,2)</f>
        <v>0</v>
      </c>
      <c r="BL191" s="15" t="s">
        <v>150</v>
      </c>
      <c r="BM191" s="232" t="s">
        <v>263</v>
      </c>
    </row>
    <row r="192" s="1" customFormat="1">
      <c r="B192" s="36"/>
      <c r="C192" s="37"/>
      <c r="D192" s="234" t="s">
        <v>152</v>
      </c>
      <c r="E192" s="37"/>
      <c r="F192" s="235" t="s">
        <v>262</v>
      </c>
      <c r="G192" s="37"/>
      <c r="H192" s="37"/>
      <c r="I192" s="147"/>
      <c r="J192" s="37"/>
      <c r="K192" s="37"/>
      <c r="L192" s="41"/>
      <c r="M192" s="236"/>
      <c r="N192" s="84"/>
      <c r="O192" s="84"/>
      <c r="P192" s="84"/>
      <c r="Q192" s="84"/>
      <c r="R192" s="84"/>
      <c r="S192" s="84"/>
      <c r="T192" s="85"/>
      <c r="AT192" s="15" t="s">
        <v>152</v>
      </c>
      <c r="AU192" s="15" t="s">
        <v>86</v>
      </c>
    </row>
    <row r="193" s="1" customFormat="1" ht="36" customHeight="1">
      <c r="B193" s="36"/>
      <c r="C193" s="237" t="s">
        <v>264</v>
      </c>
      <c r="D193" s="237" t="s">
        <v>160</v>
      </c>
      <c r="E193" s="238" t="s">
        <v>265</v>
      </c>
      <c r="F193" s="239" t="s">
        <v>266</v>
      </c>
      <c r="G193" s="240" t="s">
        <v>163</v>
      </c>
      <c r="H193" s="241">
        <v>8</v>
      </c>
      <c r="I193" s="242"/>
      <c r="J193" s="243">
        <f>ROUND(I193*H193,2)</f>
        <v>0</v>
      </c>
      <c r="K193" s="239" t="s">
        <v>201</v>
      </c>
      <c r="L193" s="244"/>
      <c r="M193" s="245" t="s">
        <v>1</v>
      </c>
      <c r="N193" s="246" t="s">
        <v>44</v>
      </c>
      <c r="O193" s="84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AR193" s="232" t="s">
        <v>150</v>
      </c>
      <c r="AT193" s="232" t="s">
        <v>160</v>
      </c>
      <c r="AU193" s="232" t="s">
        <v>86</v>
      </c>
      <c r="AY193" s="15" t="s">
        <v>142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5" t="s">
        <v>86</v>
      </c>
      <c r="BK193" s="233">
        <f>ROUND(I193*H193,2)</f>
        <v>0</v>
      </c>
      <c r="BL193" s="15" t="s">
        <v>150</v>
      </c>
      <c r="BM193" s="232" t="s">
        <v>267</v>
      </c>
    </row>
    <row r="194" s="1" customFormat="1">
      <c r="B194" s="36"/>
      <c r="C194" s="37"/>
      <c r="D194" s="234" t="s">
        <v>152</v>
      </c>
      <c r="E194" s="37"/>
      <c r="F194" s="235" t="s">
        <v>266</v>
      </c>
      <c r="G194" s="37"/>
      <c r="H194" s="37"/>
      <c r="I194" s="147"/>
      <c r="J194" s="37"/>
      <c r="K194" s="37"/>
      <c r="L194" s="41"/>
      <c r="M194" s="236"/>
      <c r="N194" s="84"/>
      <c r="O194" s="84"/>
      <c r="P194" s="84"/>
      <c r="Q194" s="84"/>
      <c r="R194" s="84"/>
      <c r="S194" s="84"/>
      <c r="T194" s="85"/>
      <c r="AT194" s="15" t="s">
        <v>152</v>
      </c>
      <c r="AU194" s="15" t="s">
        <v>86</v>
      </c>
    </row>
    <row r="195" s="1" customFormat="1" ht="24" customHeight="1">
      <c r="B195" s="36"/>
      <c r="C195" s="237" t="s">
        <v>268</v>
      </c>
      <c r="D195" s="237" t="s">
        <v>160</v>
      </c>
      <c r="E195" s="238" t="s">
        <v>269</v>
      </c>
      <c r="F195" s="239" t="s">
        <v>270</v>
      </c>
      <c r="G195" s="240" t="s">
        <v>163</v>
      </c>
      <c r="H195" s="241">
        <v>4</v>
      </c>
      <c r="I195" s="242"/>
      <c r="J195" s="243">
        <f>ROUND(I195*H195,2)</f>
        <v>0</v>
      </c>
      <c r="K195" s="239" t="s">
        <v>149</v>
      </c>
      <c r="L195" s="244"/>
      <c r="M195" s="245" t="s">
        <v>1</v>
      </c>
      <c r="N195" s="246" t="s">
        <v>44</v>
      </c>
      <c r="O195" s="84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AR195" s="232" t="s">
        <v>179</v>
      </c>
      <c r="AT195" s="232" t="s">
        <v>160</v>
      </c>
      <c r="AU195" s="232" t="s">
        <v>86</v>
      </c>
      <c r="AY195" s="15" t="s">
        <v>142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5" t="s">
        <v>86</v>
      </c>
      <c r="BK195" s="233">
        <f>ROUND(I195*H195,2)</f>
        <v>0</v>
      </c>
      <c r="BL195" s="15" t="s">
        <v>141</v>
      </c>
      <c r="BM195" s="232" t="s">
        <v>271</v>
      </c>
    </row>
    <row r="196" s="1" customFormat="1">
      <c r="B196" s="36"/>
      <c r="C196" s="37"/>
      <c r="D196" s="234" t="s">
        <v>152</v>
      </c>
      <c r="E196" s="37"/>
      <c r="F196" s="235" t="s">
        <v>270</v>
      </c>
      <c r="G196" s="37"/>
      <c r="H196" s="37"/>
      <c r="I196" s="147"/>
      <c r="J196" s="37"/>
      <c r="K196" s="37"/>
      <c r="L196" s="41"/>
      <c r="M196" s="236"/>
      <c r="N196" s="84"/>
      <c r="O196" s="84"/>
      <c r="P196" s="84"/>
      <c r="Q196" s="84"/>
      <c r="R196" s="84"/>
      <c r="S196" s="84"/>
      <c r="T196" s="85"/>
      <c r="AT196" s="15" t="s">
        <v>152</v>
      </c>
      <c r="AU196" s="15" t="s">
        <v>86</v>
      </c>
    </row>
    <row r="197" s="1" customFormat="1">
      <c r="B197" s="36"/>
      <c r="C197" s="37"/>
      <c r="D197" s="234" t="s">
        <v>166</v>
      </c>
      <c r="E197" s="37"/>
      <c r="F197" s="247" t="s">
        <v>272</v>
      </c>
      <c r="G197" s="37"/>
      <c r="H197" s="37"/>
      <c r="I197" s="147"/>
      <c r="J197" s="37"/>
      <c r="K197" s="37"/>
      <c r="L197" s="41"/>
      <c r="M197" s="236"/>
      <c r="N197" s="84"/>
      <c r="O197" s="84"/>
      <c r="P197" s="84"/>
      <c r="Q197" s="84"/>
      <c r="R197" s="84"/>
      <c r="S197" s="84"/>
      <c r="T197" s="85"/>
      <c r="AT197" s="15" t="s">
        <v>166</v>
      </c>
      <c r="AU197" s="15" t="s">
        <v>86</v>
      </c>
    </row>
    <row r="198" s="1" customFormat="1" ht="24" customHeight="1">
      <c r="B198" s="36"/>
      <c r="C198" s="221" t="s">
        <v>273</v>
      </c>
      <c r="D198" s="221" t="s">
        <v>145</v>
      </c>
      <c r="E198" s="222" t="s">
        <v>274</v>
      </c>
      <c r="F198" s="223" t="s">
        <v>275</v>
      </c>
      <c r="G198" s="224" t="s">
        <v>163</v>
      </c>
      <c r="H198" s="225">
        <v>30</v>
      </c>
      <c r="I198" s="226"/>
      <c r="J198" s="227">
        <f>ROUND(I198*H198,2)</f>
        <v>0</v>
      </c>
      <c r="K198" s="223" t="s">
        <v>149</v>
      </c>
      <c r="L198" s="41"/>
      <c r="M198" s="228" t="s">
        <v>1</v>
      </c>
      <c r="N198" s="229" t="s">
        <v>44</v>
      </c>
      <c r="O198" s="84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32" t="s">
        <v>150</v>
      </c>
      <c r="AT198" s="232" t="s">
        <v>145</v>
      </c>
      <c r="AU198" s="232" t="s">
        <v>86</v>
      </c>
      <c r="AY198" s="15" t="s">
        <v>142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5" t="s">
        <v>86</v>
      </c>
      <c r="BK198" s="233">
        <f>ROUND(I198*H198,2)</f>
        <v>0</v>
      </c>
      <c r="BL198" s="15" t="s">
        <v>150</v>
      </c>
      <c r="BM198" s="232" t="s">
        <v>276</v>
      </c>
    </row>
    <row r="199" s="1" customFormat="1">
      <c r="B199" s="36"/>
      <c r="C199" s="37"/>
      <c r="D199" s="234" t="s">
        <v>152</v>
      </c>
      <c r="E199" s="37"/>
      <c r="F199" s="235" t="s">
        <v>275</v>
      </c>
      <c r="G199" s="37"/>
      <c r="H199" s="37"/>
      <c r="I199" s="147"/>
      <c r="J199" s="37"/>
      <c r="K199" s="37"/>
      <c r="L199" s="41"/>
      <c r="M199" s="236"/>
      <c r="N199" s="84"/>
      <c r="O199" s="84"/>
      <c r="P199" s="84"/>
      <c r="Q199" s="84"/>
      <c r="R199" s="84"/>
      <c r="S199" s="84"/>
      <c r="T199" s="85"/>
      <c r="AT199" s="15" t="s">
        <v>152</v>
      </c>
      <c r="AU199" s="15" t="s">
        <v>86</v>
      </c>
    </row>
    <row r="200" s="1" customFormat="1">
      <c r="B200" s="36"/>
      <c r="C200" s="37"/>
      <c r="D200" s="234" t="s">
        <v>166</v>
      </c>
      <c r="E200" s="37"/>
      <c r="F200" s="247" t="s">
        <v>277</v>
      </c>
      <c r="G200" s="37"/>
      <c r="H200" s="37"/>
      <c r="I200" s="147"/>
      <c r="J200" s="37"/>
      <c r="K200" s="37"/>
      <c r="L200" s="41"/>
      <c r="M200" s="236"/>
      <c r="N200" s="84"/>
      <c r="O200" s="84"/>
      <c r="P200" s="84"/>
      <c r="Q200" s="84"/>
      <c r="R200" s="84"/>
      <c r="S200" s="84"/>
      <c r="T200" s="85"/>
      <c r="AT200" s="15" t="s">
        <v>166</v>
      </c>
      <c r="AU200" s="15" t="s">
        <v>86</v>
      </c>
    </row>
    <row r="201" s="1" customFormat="1" ht="48" customHeight="1">
      <c r="B201" s="36"/>
      <c r="C201" s="237" t="s">
        <v>278</v>
      </c>
      <c r="D201" s="237" t="s">
        <v>160</v>
      </c>
      <c r="E201" s="238" t="s">
        <v>279</v>
      </c>
      <c r="F201" s="239" t="s">
        <v>280</v>
      </c>
      <c r="G201" s="240" t="s">
        <v>156</v>
      </c>
      <c r="H201" s="241">
        <v>915</v>
      </c>
      <c r="I201" s="242"/>
      <c r="J201" s="243">
        <f>ROUND(I201*H201,2)</f>
        <v>0</v>
      </c>
      <c r="K201" s="239" t="s">
        <v>149</v>
      </c>
      <c r="L201" s="244"/>
      <c r="M201" s="245" t="s">
        <v>1</v>
      </c>
      <c r="N201" s="246" t="s">
        <v>44</v>
      </c>
      <c r="O201" s="84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AR201" s="232" t="s">
        <v>179</v>
      </c>
      <c r="AT201" s="232" t="s">
        <v>160</v>
      </c>
      <c r="AU201" s="232" t="s">
        <v>86</v>
      </c>
      <c r="AY201" s="15" t="s">
        <v>142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5" t="s">
        <v>86</v>
      </c>
      <c r="BK201" s="233">
        <f>ROUND(I201*H201,2)</f>
        <v>0</v>
      </c>
      <c r="BL201" s="15" t="s">
        <v>141</v>
      </c>
      <c r="BM201" s="232" t="s">
        <v>281</v>
      </c>
    </row>
    <row r="202" s="1" customFormat="1">
      <c r="B202" s="36"/>
      <c r="C202" s="37"/>
      <c r="D202" s="234" t="s">
        <v>152</v>
      </c>
      <c r="E202" s="37"/>
      <c r="F202" s="235" t="s">
        <v>280</v>
      </c>
      <c r="G202" s="37"/>
      <c r="H202" s="37"/>
      <c r="I202" s="147"/>
      <c r="J202" s="37"/>
      <c r="K202" s="37"/>
      <c r="L202" s="41"/>
      <c r="M202" s="236"/>
      <c r="N202" s="84"/>
      <c r="O202" s="84"/>
      <c r="P202" s="84"/>
      <c r="Q202" s="84"/>
      <c r="R202" s="84"/>
      <c r="S202" s="84"/>
      <c r="T202" s="85"/>
      <c r="AT202" s="15" t="s">
        <v>152</v>
      </c>
      <c r="AU202" s="15" t="s">
        <v>86</v>
      </c>
    </row>
    <row r="203" s="1" customFormat="1">
      <c r="B203" s="36"/>
      <c r="C203" s="37"/>
      <c r="D203" s="234" t="s">
        <v>166</v>
      </c>
      <c r="E203" s="37"/>
      <c r="F203" s="247" t="s">
        <v>282</v>
      </c>
      <c r="G203" s="37"/>
      <c r="H203" s="37"/>
      <c r="I203" s="147"/>
      <c r="J203" s="37"/>
      <c r="K203" s="37"/>
      <c r="L203" s="41"/>
      <c r="M203" s="236"/>
      <c r="N203" s="84"/>
      <c r="O203" s="84"/>
      <c r="P203" s="84"/>
      <c r="Q203" s="84"/>
      <c r="R203" s="84"/>
      <c r="S203" s="84"/>
      <c r="T203" s="85"/>
      <c r="AT203" s="15" t="s">
        <v>166</v>
      </c>
      <c r="AU203" s="15" t="s">
        <v>86</v>
      </c>
    </row>
    <row r="204" s="1" customFormat="1" ht="24" customHeight="1">
      <c r="B204" s="36"/>
      <c r="C204" s="221" t="s">
        <v>283</v>
      </c>
      <c r="D204" s="221" t="s">
        <v>145</v>
      </c>
      <c r="E204" s="222" t="s">
        <v>284</v>
      </c>
      <c r="F204" s="223" t="s">
        <v>285</v>
      </c>
      <c r="G204" s="224" t="s">
        <v>156</v>
      </c>
      <c r="H204" s="225">
        <v>915</v>
      </c>
      <c r="I204" s="226"/>
      <c r="J204" s="227">
        <f>ROUND(I204*H204,2)</f>
        <v>0</v>
      </c>
      <c r="K204" s="223" t="s">
        <v>149</v>
      </c>
      <c r="L204" s="41"/>
      <c r="M204" s="228" t="s">
        <v>1</v>
      </c>
      <c r="N204" s="229" t="s">
        <v>44</v>
      </c>
      <c r="O204" s="84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32" t="s">
        <v>150</v>
      </c>
      <c r="AT204" s="232" t="s">
        <v>145</v>
      </c>
      <c r="AU204" s="232" t="s">
        <v>86</v>
      </c>
      <c r="AY204" s="15" t="s">
        <v>142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5" t="s">
        <v>86</v>
      </c>
      <c r="BK204" s="233">
        <f>ROUND(I204*H204,2)</f>
        <v>0</v>
      </c>
      <c r="BL204" s="15" t="s">
        <v>150</v>
      </c>
      <c r="BM204" s="232" t="s">
        <v>286</v>
      </c>
    </row>
    <row r="205" s="1" customFormat="1">
      <c r="B205" s="36"/>
      <c r="C205" s="37"/>
      <c r="D205" s="234" t="s">
        <v>152</v>
      </c>
      <c r="E205" s="37"/>
      <c r="F205" s="235" t="s">
        <v>285</v>
      </c>
      <c r="G205" s="37"/>
      <c r="H205" s="37"/>
      <c r="I205" s="147"/>
      <c r="J205" s="37"/>
      <c r="K205" s="37"/>
      <c r="L205" s="41"/>
      <c r="M205" s="236"/>
      <c r="N205" s="84"/>
      <c r="O205" s="84"/>
      <c r="P205" s="84"/>
      <c r="Q205" s="84"/>
      <c r="R205" s="84"/>
      <c r="S205" s="84"/>
      <c r="T205" s="85"/>
      <c r="AT205" s="15" t="s">
        <v>152</v>
      </c>
      <c r="AU205" s="15" t="s">
        <v>86</v>
      </c>
    </row>
    <row r="206" s="1" customFormat="1">
      <c r="B206" s="36"/>
      <c r="C206" s="37"/>
      <c r="D206" s="234" t="s">
        <v>166</v>
      </c>
      <c r="E206" s="37"/>
      <c r="F206" s="247" t="s">
        <v>287</v>
      </c>
      <c r="G206" s="37"/>
      <c r="H206" s="37"/>
      <c r="I206" s="147"/>
      <c r="J206" s="37"/>
      <c r="K206" s="37"/>
      <c r="L206" s="41"/>
      <c r="M206" s="236"/>
      <c r="N206" s="84"/>
      <c r="O206" s="84"/>
      <c r="P206" s="84"/>
      <c r="Q206" s="84"/>
      <c r="R206" s="84"/>
      <c r="S206" s="84"/>
      <c r="T206" s="85"/>
      <c r="AT206" s="15" t="s">
        <v>166</v>
      </c>
      <c r="AU206" s="15" t="s">
        <v>86</v>
      </c>
    </row>
    <row r="207" s="1" customFormat="1" ht="36" customHeight="1">
      <c r="B207" s="36"/>
      <c r="C207" s="237" t="s">
        <v>288</v>
      </c>
      <c r="D207" s="237" t="s">
        <v>160</v>
      </c>
      <c r="E207" s="238" t="s">
        <v>289</v>
      </c>
      <c r="F207" s="239" t="s">
        <v>290</v>
      </c>
      <c r="G207" s="240" t="s">
        <v>156</v>
      </c>
      <c r="H207" s="241">
        <v>1040</v>
      </c>
      <c r="I207" s="242"/>
      <c r="J207" s="243">
        <f>ROUND(I207*H207,2)</f>
        <v>0</v>
      </c>
      <c r="K207" s="239" t="s">
        <v>149</v>
      </c>
      <c r="L207" s="244"/>
      <c r="M207" s="245" t="s">
        <v>1</v>
      </c>
      <c r="N207" s="246" t="s">
        <v>44</v>
      </c>
      <c r="O207" s="84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AR207" s="232" t="s">
        <v>179</v>
      </c>
      <c r="AT207" s="232" t="s">
        <v>160</v>
      </c>
      <c r="AU207" s="232" t="s">
        <v>86</v>
      </c>
      <c r="AY207" s="15" t="s">
        <v>142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5" t="s">
        <v>86</v>
      </c>
      <c r="BK207" s="233">
        <f>ROUND(I207*H207,2)</f>
        <v>0</v>
      </c>
      <c r="BL207" s="15" t="s">
        <v>141</v>
      </c>
      <c r="BM207" s="232" t="s">
        <v>291</v>
      </c>
    </row>
    <row r="208" s="1" customFormat="1">
      <c r="B208" s="36"/>
      <c r="C208" s="37"/>
      <c r="D208" s="234" t="s">
        <v>152</v>
      </c>
      <c r="E208" s="37"/>
      <c r="F208" s="235" t="s">
        <v>290</v>
      </c>
      <c r="G208" s="37"/>
      <c r="H208" s="37"/>
      <c r="I208" s="147"/>
      <c r="J208" s="37"/>
      <c r="K208" s="37"/>
      <c r="L208" s="41"/>
      <c r="M208" s="236"/>
      <c r="N208" s="84"/>
      <c r="O208" s="84"/>
      <c r="P208" s="84"/>
      <c r="Q208" s="84"/>
      <c r="R208" s="84"/>
      <c r="S208" s="84"/>
      <c r="T208" s="85"/>
      <c r="AT208" s="15" t="s">
        <v>152</v>
      </c>
      <c r="AU208" s="15" t="s">
        <v>86</v>
      </c>
    </row>
    <row r="209" s="1" customFormat="1">
      <c r="B209" s="36"/>
      <c r="C209" s="37"/>
      <c r="D209" s="234" t="s">
        <v>166</v>
      </c>
      <c r="E209" s="37"/>
      <c r="F209" s="247" t="s">
        <v>292</v>
      </c>
      <c r="G209" s="37"/>
      <c r="H209" s="37"/>
      <c r="I209" s="147"/>
      <c r="J209" s="37"/>
      <c r="K209" s="37"/>
      <c r="L209" s="41"/>
      <c r="M209" s="236"/>
      <c r="N209" s="84"/>
      <c r="O209" s="84"/>
      <c r="P209" s="84"/>
      <c r="Q209" s="84"/>
      <c r="R209" s="84"/>
      <c r="S209" s="84"/>
      <c r="T209" s="85"/>
      <c r="AT209" s="15" t="s">
        <v>166</v>
      </c>
      <c r="AU209" s="15" t="s">
        <v>86</v>
      </c>
    </row>
    <row r="210" s="1" customFormat="1" ht="24" customHeight="1">
      <c r="B210" s="36"/>
      <c r="C210" s="221" t="s">
        <v>293</v>
      </c>
      <c r="D210" s="221" t="s">
        <v>145</v>
      </c>
      <c r="E210" s="222" t="s">
        <v>294</v>
      </c>
      <c r="F210" s="223" t="s">
        <v>295</v>
      </c>
      <c r="G210" s="224" t="s">
        <v>156</v>
      </c>
      <c r="H210" s="225">
        <v>1040</v>
      </c>
      <c r="I210" s="226"/>
      <c r="J210" s="227">
        <f>ROUND(I210*H210,2)</f>
        <v>0</v>
      </c>
      <c r="K210" s="223" t="s">
        <v>149</v>
      </c>
      <c r="L210" s="41"/>
      <c r="M210" s="228" t="s">
        <v>1</v>
      </c>
      <c r="N210" s="229" t="s">
        <v>44</v>
      </c>
      <c r="O210" s="84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32" t="s">
        <v>150</v>
      </c>
      <c r="AT210" s="232" t="s">
        <v>145</v>
      </c>
      <c r="AU210" s="232" t="s">
        <v>86</v>
      </c>
      <c r="AY210" s="15" t="s">
        <v>142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5" t="s">
        <v>86</v>
      </c>
      <c r="BK210" s="233">
        <f>ROUND(I210*H210,2)</f>
        <v>0</v>
      </c>
      <c r="BL210" s="15" t="s">
        <v>150</v>
      </c>
      <c r="BM210" s="232" t="s">
        <v>296</v>
      </c>
    </row>
    <row r="211" s="1" customFormat="1">
      <c r="B211" s="36"/>
      <c r="C211" s="37"/>
      <c r="D211" s="234" t="s">
        <v>152</v>
      </c>
      <c r="E211" s="37"/>
      <c r="F211" s="235" t="s">
        <v>295</v>
      </c>
      <c r="G211" s="37"/>
      <c r="H211" s="37"/>
      <c r="I211" s="147"/>
      <c r="J211" s="37"/>
      <c r="K211" s="37"/>
      <c r="L211" s="41"/>
      <c r="M211" s="236"/>
      <c r="N211" s="84"/>
      <c r="O211" s="84"/>
      <c r="P211" s="84"/>
      <c r="Q211" s="84"/>
      <c r="R211" s="84"/>
      <c r="S211" s="84"/>
      <c r="T211" s="85"/>
      <c r="AT211" s="15" t="s">
        <v>152</v>
      </c>
      <c r="AU211" s="15" t="s">
        <v>86</v>
      </c>
    </row>
    <row r="212" s="1" customFormat="1" ht="24" customHeight="1">
      <c r="B212" s="36"/>
      <c r="C212" s="221" t="s">
        <v>297</v>
      </c>
      <c r="D212" s="221" t="s">
        <v>145</v>
      </c>
      <c r="E212" s="222" t="s">
        <v>298</v>
      </c>
      <c r="F212" s="223" t="s">
        <v>299</v>
      </c>
      <c r="G212" s="224" t="s">
        <v>156</v>
      </c>
      <c r="H212" s="225">
        <v>100</v>
      </c>
      <c r="I212" s="226"/>
      <c r="J212" s="227">
        <f>ROUND(I212*H212,2)</f>
        <v>0</v>
      </c>
      <c r="K212" s="223" t="s">
        <v>149</v>
      </c>
      <c r="L212" s="41"/>
      <c r="M212" s="228" t="s">
        <v>1</v>
      </c>
      <c r="N212" s="229" t="s">
        <v>44</v>
      </c>
      <c r="O212" s="84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32" t="s">
        <v>150</v>
      </c>
      <c r="AT212" s="232" t="s">
        <v>145</v>
      </c>
      <c r="AU212" s="232" t="s">
        <v>86</v>
      </c>
      <c r="AY212" s="15" t="s">
        <v>142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5" t="s">
        <v>86</v>
      </c>
      <c r="BK212" s="233">
        <f>ROUND(I212*H212,2)</f>
        <v>0</v>
      </c>
      <c r="BL212" s="15" t="s">
        <v>150</v>
      </c>
      <c r="BM212" s="232" t="s">
        <v>300</v>
      </c>
    </row>
    <row r="213" s="1" customFormat="1">
      <c r="B213" s="36"/>
      <c r="C213" s="37"/>
      <c r="D213" s="234" t="s">
        <v>152</v>
      </c>
      <c r="E213" s="37"/>
      <c r="F213" s="235" t="s">
        <v>299</v>
      </c>
      <c r="G213" s="37"/>
      <c r="H213" s="37"/>
      <c r="I213" s="147"/>
      <c r="J213" s="37"/>
      <c r="K213" s="37"/>
      <c r="L213" s="41"/>
      <c r="M213" s="236"/>
      <c r="N213" s="84"/>
      <c r="O213" s="84"/>
      <c r="P213" s="84"/>
      <c r="Q213" s="84"/>
      <c r="R213" s="84"/>
      <c r="S213" s="84"/>
      <c r="T213" s="85"/>
      <c r="AT213" s="15" t="s">
        <v>152</v>
      </c>
      <c r="AU213" s="15" t="s">
        <v>86</v>
      </c>
    </row>
    <row r="214" s="1" customFormat="1">
      <c r="B214" s="36"/>
      <c r="C214" s="37"/>
      <c r="D214" s="234" t="s">
        <v>166</v>
      </c>
      <c r="E214" s="37"/>
      <c r="F214" s="247" t="s">
        <v>301</v>
      </c>
      <c r="G214" s="37"/>
      <c r="H214" s="37"/>
      <c r="I214" s="147"/>
      <c r="J214" s="37"/>
      <c r="K214" s="37"/>
      <c r="L214" s="41"/>
      <c r="M214" s="236"/>
      <c r="N214" s="84"/>
      <c r="O214" s="84"/>
      <c r="P214" s="84"/>
      <c r="Q214" s="84"/>
      <c r="R214" s="84"/>
      <c r="S214" s="84"/>
      <c r="T214" s="85"/>
      <c r="AT214" s="15" t="s">
        <v>166</v>
      </c>
      <c r="AU214" s="15" t="s">
        <v>86</v>
      </c>
    </row>
    <row r="215" s="1" customFormat="1" ht="24" customHeight="1">
      <c r="B215" s="36"/>
      <c r="C215" s="221" t="s">
        <v>302</v>
      </c>
      <c r="D215" s="221" t="s">
        <v>145</v>
      </c>
      <c r="E215" s="222" t="s">
        <v>303</v>
      </c>
      <c r="F215" s="223" t="s">
        <v>304</v>
      </c>
      <c r="G215" s="224" t="s">
        <v>156</v>
      </c>
      <c r="H215" s="225">
        <v>100</v>
      </c>
      <c r="I215" s="226"/>
      <c r="J215" s="227">
        <f>ROUND(I215*H215,2)</f>
        <v>0</v>
      </c>
      <c r="K215" s="223" t="s">
        <v>149</v>
      </c>
      <c r="L215" s="41"/>
      <c r="M215" s="228" t="s">
        <v>1</v>
      </c>
      <c r="N215" s="229" t="s">
        <v>44</v>
      </c>
      <c r="O215" s="84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AR215" s="232" t="s">
        <v>150</v>
      </c>
      <c r="AT215" s="232" t="s">
        <v>145</v>
      </c>
      <c r="AU215" s="232" t="s">
        <v>86</v>
      </c>
      <c r="AY215" s="15" t="s">
        <v>142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5" t="s">
        <v>86</v>
      </c>
      <c r="BK215" s="233">
        <f>ROUND(I215*H215,2)</f>
        <v>0</v>
      </c>
      <c r="BL215" s="15" t="s">
        <v>150</v>
      </c>
      <c r="BM215" s="232" t="s">
        <v>305</v>
      </c>
    </row>
    <row r="216" s="1" customFormat="1">
      <c r="B216" s="36"/>
      <c r="C216" s="37"/>
      <c r="D216" s="234" t="s">
        <v>152</v>
      </c>
      <c r="E216" s="37"/>
      <c r="F216" s="235" t="s">
        <v>304</v>
      </c>
      <c r="G216" s="37"/>
      <c r="H216" s="37"/>
      <c r="I216" s="147"/>
      <c r="J216" s="37"/>
      <c r="K216" s="37"/>
      <c r="L216" s="41"/>
      <c r="M216" s="236"/>
      <c r="N216" s="84"/>
      <c r="O216" s="84"/>
      <c r="P216" s="84"/>
      <c r="Q216" s="84"/>
      <c r="R216" s="84"/>
      <c r="S216" s="84"/>
      <c r="T216" s="85"/>
      <c r="AT216" s="15" t="s">
        <v>152</v>
      </c>
      <c r="AU216" s="15" t="s">
        <v>86</v>
      </c>
    </row>
    <row r="217" s="1" customFormat="1">
      <c r="B217" s="36"/>
      <c r="C217" s="37"/>
      <c r="D217" s="234" t="s">
        <v>166</v>
      </c>
      <c r="E217" s="37"/>
      <c r="F217" s="247" t="s">
        <v>301</v>
      </c>
      <c r="G217" s="37"/>
      <c r="H217" s="37"/>
      <c r="I217" s="147"/>
      <c r="J217" s="37"/>
      <c r="K217" s="37"/>
      <c r="L217" s="41"/>
      <c r="M217" s="236"/>
      <c r="N217" s="84"/>
      <c r="O217" s="84"/>
      <c r="P217" s="84"/>
      <c r="Q217" s="84"/>
      <c r="R217" s="84"/>
      <c r="S217" s="84"/>
      <c r="T217" s="85"/>
      <c r="AT217" s="15" t="s">
        <v>166</v>
      </c>
      <c r="AU217" s="15" t="s">
        <v>86</v>
      </c>
    </row>
    <row r="218" s="1" customFormat="1" ht="24" customHeight="1">
      <c r="B218" s="36"/>
      <c r="C218" s="221" t="s">
        <v>306</v>
      </c>
      <c r="D218" s="221" t="s">
        <v>145</v>
      </c>
      <c r="E218" s="222" t="s">
        <v>307</v>
      </c>
      <c r="F218" s="223" t="s">
        <v>308</v>
      </c>
      <c r="G218" s="224" t="s">
        <v>163</v>
      </c>
      <c r="H218" s="225">
        <v>1</v>
      </c>
      <c r="I218" s="226"/>
      <c r="J218" s="227">
        <f>ROUND(I218*H218,2)</f>
        <v>0</v>
      </c>
      <c r="K218" s="223" t="s">
        <v>149</v>
      </c>
      <c r="L218" s="41"/>
      <c r="M218" s="228" t="s">
        <v>1</v>
      </c>
      <c r="N218" s="229" t="s">
        <v>44</v>
      </c>
      <c r="O218" s="84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32" t="s">
        <v>141</v>
      </c>
      <c r="AT218" s="232" t="s">
        <v>145</v>
      </c>
      <c r="AU218" s="232" t="s">
        <v>86</v>
      </c>
      <c r="AY218" s="15" t="s">
        <v>142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5" t="s">
        <v>86</v>
      </c>
      <c r="BK218" s="233">
        <f>ROUND(I218*H218,2)</f>
        <v>0</v>
      </c>
      <c r="BL218" s="15" t="s">
        <v>141</v>
      </c>
      <c r="BM218" s="232" t="s">
        <v>309</v>
      </c>
    </row>
    <row r="219" s="1" customFormat="1">
      <c r="B219" s="36"/>
      <c r="C219" s="37"/>
      <c r="D219" s="234" t="s">
        <v>152</v>
      </c>
      <c r="E219" s="37"/>
      <c r="F219" s="235" t="s">
        <v>308</v>
      </c>
      <c r="G219" s="37"/>
      <c r="H219" s="37"/>
      <c r="I219" s="147"/>
      <c r="J219" s="37"/>
      <c r="K219" s="37"/>
      <c r="L219" s="41"/>
      <c r="M219" s="236"/>
      <c r="N219" s="84"/>
      <c r="O219" s="84"/>
      <c r="P219" s="84"/>
      <c r="Q219" s="84"/>
      <c r="R219" s="84"/>
      <c r="S219" s="84"/>
      <c r="T219" s="85"/>
      <c r="AT219" s="15" t="s">
        <v>152</v>
      </c>
      <c r="AU219" s="15" t="s">
        <v>86</v>
      </c>
    </row>
    <row r="220" s="1" customFormat="1" ht="36" customHeight="1">
      <c r="B220" s="36"/>
      <c r="C220" s="237" t="s">
        <v>310</v>
      </c>
      <c r="D220" s="237" t="s">
        <v>160</v>
      </c>
      <c r="E220" s="238" t="s">
        <v>311</v>
      </c>
      <c r="F220" s="239" t="s">
        <v>312</v>
      </c>
      <c r="G220" s="240" t="s">
        <v>163</v>
      </c>
      <c r="H220" s="241">
        <v>2</v>
      </c>
      <c r="I220" s="242"/>
      <c r="J220" s="243">
        <f>ROUND(I220*H220,2)</f>
        <v>0</v>
      </c>
      <c r="K220" s="239" t="s">
        <v>149</v>
      </c>
      <c r="L220" s="244"/>
      <c r="M220" s="245" t="s">
        <v>1</v>
      </c>
      <c r="N220" s="246" t="s">
        <v>44</v>
      </c>
      <c r="O220" s="84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AR220" s="232" t="s">
        <v>179</v>
      </c>
      <c r="AT220" s="232" t="s">
        <v>160</v>
      </c>
      <c r="AU220" s="232" t="s">
        <v>86</v>
      </c>
      <c r="AY220" s="15" t="s">
        <v>142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5" t="s">
        <v>86</v>
      </c>
      <c r="BK220" s="233">
        <f>ROUND(I220*H220,2)</f>
        <v>0</v>
      </c>
      <c r="BL220" s="15" t="s">
        <v>141</v>
      </c>
      <c r="BM220" s="232" t="s">
        <v>313</v>
      </c>
    </row>
    <row r="221" s="1" customFormat="1">
      <c r="B221" s="36"/>
      <c r="C221" s="37"/>
      <c r="D221" s="234" t="s">
        <v>152</v>
      </c>
      <c r="E221" s="37"/>
      <c r="F221" s="235" t="s">
        <v>312</v>
      </c>
      <c r="G221" s="37"/>
      <c r="H221" s="37"/>
      <c r="I221" s="147"/>
      <c r="J221" s="37"/>
      <c r="K221" s="37"/>
      <c r="L221" s="41"/>
      <c r="M221" s="236"/>
      <c r="N221" s="84"/>
      <c r="O221" s="84"/>
      <c r="P221" s="84"/>
      <c r="Q221" s="84"/>
      <c r="R221" s="84"/>
      <c r="S221" s="84"/>
      <c r="T221" s="85"/>
      <c r="AT221" s="15" t="s">
        <v>152</v>
      </c>
      <c r="AU221" s="15" t="s">
        <v>86</v>
      </c>
    </row>
    <row r="222" s="1" customFormat="1">
      <c r="B222" s="36"/>
      <c r="C222" s="37"/>
      <c r="D222" s="234" t="s">
        <v>166</v>
      </c>
      <c r="E222" s="37"/>
      <c r="F222" s="247" t="s">
        <v>314</v>
      </c>
      <c r="G222" s="37"/>
      <c r="H222" s="37"/>
      <c r="I222" s="147"/>
      <c r="J222" s="37"/>
      <c r="K222" s="37"/>
      <c r="L222" s="41"/>
      <c r="M222" s="236"/>
      <c r="N222" s="84"/>
      <c r="O222" s="84"/>
      <c r="P222" s="84"/>
      <c r="Q222" s="84"/>
      <c r="R222" s="84"/>
      <c r="S222" s="84"/>
      <c r="T222" s="85"/>
      <c r="AT222" s="15" t="s">
        <v>166</v>
      </c>
      <c r="AU222" s="15" t="s">
        <v>86</v>
      </c>
    </row>
    <row r="223" s="1" customFormat="1" ht="24" customHeight="1">
      <c r="B223" s="36"/>
      <c r="C223" s="221" t="s">
        <v>315</v>
      </c>
      <c r="D223" s="221" t="s">
        <v>145</v>
      </c>
      <c r="E223" s="222" t="s">
        <v>316</v>
      </c>
      <c r="F223" s="223" t="s">
        <v>317</v>
      </c>
      <c r="G223" s="224" t="s">
        <v>163</v>
      </c>
      <c r="H223" s="225">
        <v>2</v>
      </c>
      <c r="I223" s="226"/>
      <c r="J223" s="227">
        <f>ROUND(I223*H223,2)</f>
        <v>0</v>
      </c>
      <c r="K223" s="223" t="s">
        <v>149</v>
      </c>
      <c r="L223" s="41"/>
      <c r="M223" s="228" t="s">
        <v>1</v>
      </c>
      <c r="N223" s="229" t="s">
        <v>44</v>
      </c>
      <c r="O223" s="84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AR223" s="232" t="s">
        <v>150</v>
      </c>
      <c r="AT223" s="232" t="s">
        <v>145</v>
      </c>
      <c r="AU223" s="232" t="s">
        <v>86</v>
      </c>
      <c r="AY223" s="15" t="s">
        <v>142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5" t="s">
        <v>86</v>
      </c>
      <c r="BK223" s="233">
        <f>ROUND(I223*H223,2)</f>
        <v>0</v>
      </c>
      <c r="BL223" s="15" t="s">
        <v>150</v>
      </c>
      <c r="BM223" s="232" t="s">
        <v>318</v>
      </c>
    </row>
    <row r="224" s="1" customFormat="1">
      <c r="B224" s="36"/>
      <c r="C224" s="37"/>
      <c r="D224" s="234" t="s">
        <v>152</v>
      </c>
      <c r="E224" s="37"/>
      <c r="F224" s="235" t="s">
        <v>317</v>
      </c>
      <c r="G224" s="37"/>
      <c r="H224" s="37"/>
      <c r="I224" s="147"/>
      <c r="J224" s="37"/>
      <c r="K224" s="37"/>
      <c r="L224" s="41"/>
      <c r="M224" s="236"/>
      <c r="N224" s="84"/>
      <c r="O224" s="84"/>
      <c r="P224" s="84"/>
      <c r="Q224" s="84"/>
      <c r="R224" s="84"/>
      <c r="S224" s="84"/>
      <c r="T224" s="85"/>
      <c r="AT224" s="15" t="s">
        <v>152</v>
      </c>
      <c r="AU224" s="15" t="s">
        <v>86</v>
      </c>
    </row>
    <row r="225" s="1" customFormat="1" ht="24" customHeight="1">
      <c r="B225" s="36"/>
      <c r="C225" s="221" t="s">
        <v>319</v>
      </c>
      <c r="D225" s="221" t="s">
        <v>145</v>
      </c>
      <c r="E225" s="222" t="s">
        <v>320</v>
      </c>
      <c r="F225" s="223" t="s">
        <v>321</v>
      </c>
      <c r="G225" s="224" t="s">
        <v>163</v>
      </c>
      <c r="H225" s="225">
        <v>2</v>
      </c>
      <c r="I225" s="226"/>
      <c r="J225" s="227">
        <f>ROUND(I225*H225,2)</f>
        <v>0</v>
      </c>
      <c r="K225" s="223" t="s">
        <v>149</v>
      </c>
      <c r="L225" s="41"/>
      <c r="M225" s="228" t="s">
        <v>1</v>
      </c>
      <c r="N225" s="229" t="s">
        <v>44</v>
      </c>
      <c r="O225" s="84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32" t="s">
        <v>150</v>
      </c>
      <c r="AT225" s="232" t="s">
        <v>145</v>
      </c>
      <c r="AU225" s="232" t="s">
        <v>86</v>
      </c>
      <c r="AY225" s="15" t="s">
        <v>142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5" t="s">
        <v>86</v>
      </c>
      <c r="BK225" s="233">
        <f>ROUND(I225*H225,2)</f>
        <v>0</v>
      </c>
      <c r="BL225" s="15" t="s">
        <v>150</v>
      </c>
      <c r="BM225" s="232" t="s">
        <v>322</v>
      </c>
    </row>
    <row r="226" s="1" customFormat="1">
      <c r="B226" s="36"/>
      <c r="C226" s="37"/>
      <c r="D226" s="234" t="s">
        <v>152</v>
      </c>
      <c r="E226" s="37"/>
      <c r="F226" s="235" t="s">
        <v>321</v>
      </c>
      <c r="G226" s="37"/>
      <c r="H226" s="37"/>
      <c r="I226" s="147"/>
      <c r="J226" s="37"/>
      <c r="K226" s="37"/>
      <c r="L226" s="41"/>
      <c r="M226" s="236"/>
      <c r="N226" s="84"/>
      <c r="O226" s="84"/>
      <c r="P226" s="84"/>
      <c r="Q226" s="84"/>
      <c r="R226" s="84"/>
      <c r="S226" s="84"/>
      <c r="T226" s="85"/>
      <c r="AT226" s="15" t="s">
        <v>152</v>
      </c>
      <c r="AU226" s="15" t="s">
        <v>86</v>
      </c>
    </row>
    <row r="227" s="1" customFormat="1" ht="24" customHeight="1">
      <c r="B227" s="36"/>
      <c r="C227" s="221" t="s">
        <v>323</v>
      </c>
      <c r="D227" s="221" t="s">
        <v>145</v>
      </c>
      <c r="E227" s="222" t="s">
        <v>324</v>
      </c>
      <c r="F227" s="223" t="s">
        <v>325</v>
      </c>
      <c r="G227" s="224" t="s">
        <v>163</v>
      </c>
      <c r="H227" s="225">
        <v>1</v>
      </c>
      <c r="I227" s="226"/>
      <c r="J227" s="227">
        <f>ROUND(I227*H227,2)</f>
        <v>0</v>
      </c>
      <c r="K227" s="223" t="s">
        <v>149</v>
      </c>
      <c r="L227" s="41"/>
      <c r="M227" s="228" t="s">
        <v>1</v>
      </c>
      <c r="N227" s="229" t="s">
        <v>44</v>
      </c>
      <c r="O227" s="84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AR227" s="232" t="s">
        <v>150</v>
      </c>
      <c r="AT227" s="232" t="s">
        <v>145</v>
      </c>
      <c r="AU227" s="232" t="s">
        <v>86</v>
      </c>
      <c r="AY227" s="15" t="s">
        <v>142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5" t="s">
        <v>86</v>
      </c>
      <c r="BK227" s="233">
        <f>ROUND(I227*H227,2)</f>
        <v>0</v>
      </c>
      <c r="BL227" s="15" t="s">
        <v>150</v>
      </c>
      <c r="BM227" s="232" t="s">
        <v>326</v>
      </c>
    </row>
    <row r="228" s="1" customFormat="1">
      <c r="B228" s="36"/>
      <c r="C228" s="37"/>
      <c r="D228" s="234" t="s">
        <v>152</v>
      </c>
      <c r="E228" s="37"/>
      <c r="F228" s="235" t="s">
        <v>327</v>
      </c>
      <c r="G228" s="37"/>
      <c r="H228" s="37"/>
      <c r="I228" s="147"/>
      <c r="J228" s="37"/>
      <c r="K228" s="37"/>
      <c r="L228" s="41"/>
      <c r="M228" s="236"/>
      <c r="N228" s="84"/>
      <c r="O228" s="84"/>
      <c r="P228" s="84"/>
      <c r="Q228" s="84"/>
      <c r="R228" s="84"/>
      <c r="S228" s="84"/>
      <c r="T228" s="85"/>
      <c r="AT228" s="15" t="s">
        <v>152</v>
      </c>
      <c r="AU228" s="15" t="s">
        <v>86</v>
      </c>
    </row>
    <row r="229" s="1" customFormat="1">
      <c r="B229" s="36"/>
      <c r="C229" s="37"/>
      <c r="D229" s="234" t="s">
        <v>166</v>
      </c>
      <c r="E229" s="37"/>
      <c r="F229" s="247" t="s">
        <v>328</v>
      </c>
      <c r="G229" s="37"/>
      <c r="H229" s="37"/>
      <c r="I229" s="147"/>
      <c r="J229" s="37"/>
      <c r="K229" s="37"/>
      <c r="L229" s="41"/>
      <c r="M229" s="236"/>
      <c r="N229" s="84"/>
      <c r="O229" s="84"/>
      <c r="P229" s="84"/>
      <c r="Q229" s="84"/>
      <c r="R229" s="84"/>
      <c r="S229" s="84"/>
      <c r="T229" s="85"/>
      <c r="AT229" s="15" t="s">
        <v>166</v>
      </c>
      <c r="AU229" s="15" t="s">
        <v>86</v>
      </c>
    </row>
    <row r="230" s="1" customFormat="1" ht="24" customHeight="1">
      <c r="B230" s="36"/>
      <c r="C230" s="221" t="s">
        <v>329</v>
      </c>
      <c r="D230" s="221" t="s">
        <v>145</v>
      </c>
      <c r="E230" s="222" t="s">
        <v>330</v>
      </c>
      <c r="F230" s="223" t="s">
        <v>331</v>
      </c>
      <c r="G230" s="224" t="s">
        <v>163</v>
      </c>
      <c r="H230" s="225">
        <v>48</v>
      </c>
      <c r="I230" s="226"/>
      <c r="J230" s="227">
        <f>ROUND(I230*H230,2)</f>
        <v>0</v>
      </c>
      <c r="K230" s="223" t="s">
        <v>149</v>
      </c>
      <c r="L230" s="41"/>
      <c r="M230" s="228" t="s">
        <v>1</v>
      </c>
      <c r="N230" s="229" t="s">
        <v>44</v>
      </c>
      <c r="O230" s="84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32" t="s">
        <v>150</v>
      </c>
      <c r="AT230" s="232" t="s">
        <v>145</v>
      </c>
      <c r="AU230" s="232" t="s">
        <v>86</v>
      </c>
      <c r="AY230" s="15" t="s">
        <v>142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5" t="s">
        <v>86</v>
      </c>
      <c r="BK230" s="233">
        <f>ROUND(I230*H230,2)</f>
        <v>0</v>
      </c>
      <c r="BL230" s="15" t="s">
        <v>150</v>
      </c>
      <c r="BM230" s="232" t="s">
        <v>332</v>
      </c>
    </row>
    <row r="231" s="1" customFormat="1">
      <c r="B231" s="36"/>
      <c r="C231" s="37"/>
      <c r="D231" s="234" t="s">
        <v>152</v>
      </c>
      <c r="E231" s="37"/>
      <c r="F231" s="235" t="s">
        <v>331</v>
      </c>
      <c r="G231" s="37"/>
      <c r="H231" s="37"/>
      <c r="I231" s="147"/>
      <c r="J231" s="37"/>
      <c r="K231" s="37"/>
      <c r="L231" s="41"/>
      <c r="M231" s="236"/>
      <c r="N231" s="84"/>
      <c r="O231" s="84"/>
      <c r="P231" s="84"/>
      <c r="Q231" s="84"/>
      <c r="R231" s="84"/>
      <c r="S231" s="84"/>
      <c r="T231" s="85"/>
      <c r="AT231" s="15" t="s">
        <v>152</v>
      </c>
      <c r="AU231" s="15" t="s">
        <v>86</v>
      </c>
    </row>
    <row r="232" s="1" customFormat="1">
      <c r="B232" s="36"/>
      <c r="C232" s="37"/>
      <c r="D232" s="234" t="s">
        <v>166</v>
      </c>
      <c r="E232" s="37"/>
      <c r="F232" s="247" t="s">
        <v>333</v>
      </c>
      <c r="G232" s="37"/>
      <c r="H232" s="37"/>
      <c r="I232" s="147"/>
      <c r="J232" s="37"/>
      <c r="K232" s="37"/>
      <c r="L232" s="41"/>
      <c r="M232" s="236"/>
      <c r="N232" s="84"/>
      <c r="O232" s="84"/>
      <c r="P232" s="84"/>
      <c r="Q232" s="84"/>
      <c r="R232" s="84"/>
      <c r="S232" s="84"/>
      <c r="T232" s="85"/>
      <c r="AT232" s="15" t="s">
        <v>166</v>
      </c>
      <c r="AU232" s="15" t="s">
        <v>86</v>
      </c>
    </row>
    <row r="233" s="1" customFormat="1" ht="24" customHeight="1">
      <c r="B233" s="36"/>
      <c r="C233" s="221" t="s">
        <v>334</v>
      </c>
      <c r="D233" s="221" t="s">
        <v>145</v>
      </c>
      <c r="E233" s="222" t="s">
        <v>335</v>
      </c>
      <c r="F233" s="223" t="s">
        <v>336</v>
      </c>
      <c r="G233" s="224" t="s">
        <v>337</v>
      </c>
      <c r="H233" s="225">
        <v>48</v>
      </c>
      <c r="I233" s="226"/>
      <c r="J233" s="227">
        <f>ROUND(I233*H233,2)</f>
        <v>0</v>
      </c>
      <c r="K233" s="223" t="s">
        <v>149</v>
      </c>
      <c r="L233" s="41"/>
      <c r="M233" s="228" t="s">
        <v>1</v>
      </c>
      <c r="N233" s="229" t="s">
        <v>44</v>
      </c>
      <c r="O233" s="84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AR233" s="232" t="s">
        <v>150</v>
      </c>
      <c r="AT233" s="232" t="s">
        <v>145</v>
      </c>
      <c r="AU233" s="232" t="s">
        <v>86</v>
      </c>
      <c r="AY233" s="15" t="s">
        <v>142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5" t="s">
        <v>86</v>
      </c>
      <c r="BK233" s="233">
        <f>ROUND(I233*H233,2)</f>
        <v>0</v>
      </c>
      <c r="BL233" s="15" t="s">
        <v>150</v>
      </c>
      <c r="BM233" s="232" t="s">
        <v>338</v>
      </c>
    </row>
    <row r="234" s="1" customFormat="1">
      <c r="B234" s="36"/>
      <c r="C234" s="37"/>
      <c r="D234" s="234" t="s">
        <v>152</v>
      </c>
      <c r="E234" s="37"/>
      <c r="F234" s="235" t="s">
        <v>339</v>
      </c>
      <c r="G234" s="37"/>
      <c r="H234" s="37"/>
      <c r="I234" s="147"/>
      <c r="J234" s="37"/>
      <c r="K234" s="37"/>
      <c r="L234" s="41"/>
      <c r="M234" s="236"/>
      <c r="N234" s="84"/>
      <c r="O234" s="84"/>
      <c r="P234" s="84"/>
      <c r="Q234" s="84"/>
      <c r="R234" s="84"/>
      <c r="S234" s="84"/>
      <c r="T234" s="85"/>
      <c r="AT234" s="15" t="s">
        <v>152</v>
      </c>
      <c r="AU234" s="15" t="s">
        <v>86</v>
      </c>
    </row>
    <row r="235" s="1" customFormat="1" ht="24" customHeight="1">
      <c r="B235" s="36"/>
      <c r="C235" s="221" t="s">
        <v>340</v>
      </c>
      <c r="D235" s="221" t="s">
        <v>145</v>
      </c>
      <c r="E235" s="222" t="s">
        <v>341</v>
      </c>
      <c r="F235" s="223" t="s">
        <v>342</v>
      </c>
      <c r="G235" s="224" t="s">
        <v>337</v>
      </c>
      <c r="H235" s="225">
        <v>24</v>
      </c>
      <c r="I235" s="226"/>
      <c r="J235" s="227">
        <f>ROUND(I235*H235,2)</f>
        <v>0</v>
      </c>
      <c r="K235" s="223" t="s">
        <v>149</v>
      </c>
      <c r="L235" s="41"/>
      <c r="M235" s="228" t="s">
        <v>1</v>
      </c>
      <c r="N235" s="229" t="s">
        <v>44</v>
      </c>
      <c r="O235" s="84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32" t="s">
        <v>150</v>
      </c>
      <c r="AT235" s="232" t="s">
        <v>145</v>
      </c>
      <c r="AU235" s="232" t="s">
        <v>86</v>
      </c>
      <c r="AY235" s="15" t="s">
        <v>142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5" t="s">
        <v>86</v>
      </c>
      <c r="BK235" s="233">
        <f>ROUND(I235*H235,2)</f>
        <v>0</v>
      </c>
      <c r="BL235" s="15" t="s">
        <v>150</v>
      </c>
      <c r="BM235" s="232" t="s">
        <v>343</v>
      </c>
    </row>
    <row r="236" s="1" customFormat="1">
      <c r="B236" s="36"/>
      <c r="C236" s="37"/>
      <c r="D236" s="234" t="s">
        <v>152</v>
      </c>
      <c r="E236" s="37"/>
      <c r="F236" s="235" t="s">
        <v>342</v>
      </c>
      <c r="G236" s="37"/>
      <c r="H236" s="37"/>
      <c r="I236" s="147"/>
      <c r="J236" s="37"/>
      <c r="K236" s="37"/>
      <c r="L236" s="41"/>
      <c r="M236" s="236"/>
      <c r="N236" s="84"/>
      <c r="O236" s="84"/>
      <c r="P236" s="84"/>
      <c r="Q236" s="84"/>
      <c r="R236" s="84"/>
      <c r="S236" s="84"/>
      <c r="T236" s="85"/>
      <c r="AT236" s="15" t="s">
        <v>152</v>
      </c>
      <c r="AU236" s="15" t="s">
        <v>86</v>
      </c>
    </row>
    <row r="237" s="1" customFormat="1" ht="24" customHeight="1">
      <c r="B237" s="36"/>
      <c r="C237" s="237" t="s">
        <v>344</v>
      </c>
      <c r="D237" s="237" t="s">
        <v>160</v>
      </c>
      <c r="E237" s="238" t="s">
        <v>345</v>
      </c>
      <c r="F237" s="239" t="s">
        <v>346</v>
      </c>
      <c r="G237" s="240" t="s">
        <v>163</v>
      </c>
      <c r="H237" s="241">
        <v>1</v>
      </c>
      <c r="I237" s="242"/>
      <c r="J237" s="243">
        <f>ROUND(I237*H237,2)</f>
        <v>0</v>
      </c>
      <c r="K237" s="239" t="s">
        <v>149</v>
      </c>
      <c r="L237" s="244"/>
      <c r="M237" s="245" t="s">
        <v>1</v>
      </c>
      <c r="N237" s="246" t="s">
        <v>44</v>
      </c>
      <c r="O237" s="84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32" t="s">
        <v>150</v>
      </c>
      <c r="AT237" s="232" t="s">
        <v>160</v>
      </c>
      <c r="AU237" s="232" t="s">
        <v>86</v>
      </c>
      <c r="AY237" s="15" t="s">
        <v>142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5" t="s">
        <v>86</v>
      </c>
      <c r="BK237" s="233">
        <f>ROUND(I237*H237,2)</f>
        <v>0</v>
      </c>
      <c r="BL237" s="15" t="s">
        <v>150</v>
      </c>
      <c r="BM237" s="232" t="s">
        <v>347</v>
      </c>
    </row>
    <row r="238" s="1" customFormat="1">
      <c r="B238" s="36"/>
      <c r="C238" s="37"/>
      <c r="D238" s="234" t="s">
        <v>152</v>
      </c>
      <c r="E238" s="37"/>
      <c r="F238" s="235" t="s">
        <v>346</v>
      </c>
      <c r="G238" s="37"/>
      <c r="H238" s="37"/>
      <c r="I238" s="147"/>
      <c r="J238" s="37"/>
      <c r="K238" s="37"/>
      <c r="L238" s="41"/>
      <c r="M238" s="236"/>
      <c r="N238" s="84"/>
      <c r="O238" s="84"/>
      <c r="P238" s="84"/>
      <c r="Q238" s="84"/>
      <c r="R238" s="84"/>
      <c r="S238" s="84"/>
      <c r="T238" s="85"/>
      <c r="AT238" s="15" t="s">
        <v>152</v>
      </c>
      <c r="AU238" s="15" t="s">
        <v>86</v>
      </c>
    </row>
    <row r="239" s="1" customFormat="1" ht="24" customHeight="1">
      <c r="B239" s="36"/>
      <c r="C239" s="221" t="s">
        <v>348</v>
      </c>
      <c r="D239" s="221" t="s">
        <v>145</v>
      </c>
      <c r="E239" s="222" t="s">
        <v>349</v>
      </c>
      <c r="F239" s="223" t="s">
        <v>350</v>
      </c>
      <c r="G239" s="224" t="s">
        <v>163</v>
      </c>
      <c r="H239" s="225">
        <v>1</v>
      </c>
      <c r="I239" s="226"/>
      <c r="J239" s="227">
        <f>ROUND(I239*H239,2)</f>
        <v>0</v>
      </c>
      <c r="K239" s="223" t="s">
        <v>149</v>
      </c>
      <c r="L239" s="41"/>
      <c r="M239" s="228" t="s">
        <v>1</v>
      </c>
      <c r="N239" s="229" t="s">
        <v>44</v>
      </c>
      <c r="O239" s="84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32" t="s">
        <v>150</v>
      </c>
      <c r="AT239" s="232" t="s">
        <v>145</v>
      </c>
      <c r="AU239" s="232" t="s">
        <v>86</v>
      </c>
      <c r="AY239" s="15" t="s">
        <v>142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5" t="s">
        <v>86</v>
      </c>
      <c r="BK239" s="233">
        <f>ROUND(I239*H239,2)</f>
        <v>0</v>
      </c>
      <c r="BL239" s="15" t="s">
        <v>150</v>
      </c>
      <c r="BM239" s="232" t="s">
        <v>351</v>
      </c>
    </row>
    <row r="240" s="1" customFormat="1">
      <c r="B240" s="36"/>
      <c r="C240" s="37"/>
      <c r="D240" s="234" t="s">
        <v>152</v>
      </c>
      <c r="E240" s="37"/>
      <c r="F240" s="235" t="s">
        <v>350</v>
      </c>
      <c r="G240" s="37"/>
      <c r="H240" s="37"/>
      <c r="I240" s="147"/>
      <c r="J240" s="37"/>
      <c r="K240" s="37"/>
      <c r="L240" s="41"/>
      <c r="M240" s="236"/>
      <c r="N240" s="84"/>
      <c r="O240" s="84"/>
      <c r="P240" s="84"/>
      <c r="Q240" s="84"/>
      <c r="R240" s="84"/>
      <c r="S240" s="84"/>
      <c r="T240" s="85"/>
      <c r="AT240" s="15" t="s">
        <v>152</v>
      </c>
      <c r="AU240" s="15" t="s">
        <v>86</v>
      </c>
    </row>
    <row r="241" s="1" customFormat="1" ht="24" customHeight="1">
      <c r="B241" s="36"/>
      <c r="C241" s="221" t="s">
        <v>352</v>
      </c>
      <c r="D241" s="221" t="s">
        <v>145</v>
      </c>
      <c r="E241" s="222" t="s">
        <v>353</v>
      </c>
      <c r="F241" s="223" t="s">
        <v>354</v>
      </c>
      <c r="G241" s="224" t="s">
        <v>163</v>
      </c>
      <c r="H241" s="225">
        <v>1</v>
      </c>
      <c r="I241" s="226"/>
      <c r="J241" s="227">
        <f>ROUND(I241*H241,2)</f>
        <v>0</v>
      </c>
      <c r="K241" s="223" t="s">
        <v>149</v>
      </c>
      <c r="L241" s="41"/>
      <c r="M241" s="228" t="s">
        <v>1</v>
      </c>
      <c r="N241" s="229" t="s">
        <v>44</v>
      </c>
      <c r="O241" s="84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32" t="s">
        <v>150</v>
      </c>
      <c r="AT241" s="232" t="s">
        <v>145</v>
      </c>
      <c r="AU241" s="232" t="s">
        <v>86</v>
      </c>
      <c r="AY241" s="15" t="s">
        <v>142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5" t="s">
        <v>86</v>
      </c>
      <c r="BK241" s="233">
        <f>ROUND(I241*H241,2)</f>
        <v>0</v>
      </c>
      <c r="BL241" s="15" t="s">
        <v>150</v>
      </c>
      <c r="BM241" s="232" t="s">
        <v>355</v>
      </c>
    </row>
    <row r="242" s="1" customFormat="1">
      <c r="B242" s="36"/>
      <c r="C242" s="37"/>
      <c r="D242" s="234" t="s">
        <v>152</v>
      </c>
      <c r="E242" s="37"/>
      <c r="F242" s="235" t="s">
        <v>354</v>
      </c>
      <c r="G242" s="37"/>
      <c r="H242" s="37"/>
      <c r="I242" s="147"/>
      <c r="J242" s="37"/>
      <c r="K242" s="37"/>
      <c r="L242" s="41"/>
      <c r="M242" s="236"/>
      <c r="N242" s="84"/>
      <c r="O242" s="84"/>
      <c r="P242" s="84"/>
      <c r="Q242" s="84"/>
      <c r="R242" s="84"/>
      <c r="S242" s="84"/>
      <c r="T242" s="85"/>
      <c r="AT242" s="15" t="s">
        <v>152</v>
      </c>
      <c r="AU242" s="15" t="s">
        <v>86</v>
      </c>
    </row>
    <row r="243" s="1" customFormat="1" ht="24" customHeight="1">
      <c r="B243" s="36"/>
      <c r="C243" s="237" t="s">
        <v>356</v>
      </c>
      <c r="D243" s="237" t="s">
        <v>160</v>
      </c>
      <c r="E243" s="238" t="s">
        <v>357</v>
      </c>
      <c r="F243" s="239" t="s">
        <v>358</v>
      </c>
      <c r="G243" s="240" t="s">
        <v>163</v>
      </c>
      <c r="H243" s="241">
        <v>10</v>
      </c>
      <c r="I243" s="242"/>
      <c r="J243" s="243">
        <f>ROUND(I243*H243,2)</f>
        <v>0</v>
      </c>
      <c r="K243" s="239" t="s">
        <v>149</v>
      </c>
      <c r="L243" s="244"/>
      <c r="M243" s="245" t="s">
        <v>1</v>
      </c>
      <c r="N243" s="246" t="s">
        <v>44</v>
      </c>
      <c r="O243" s="84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32" t="s">
        <v>150</v>
      </c>
      <c r="AT243" s="232" t="s">
        <v>160</v>
      </c>
      <c r="AU243" s="232" t="s">
        <v>86</v>
      </c>
      <c r="AY243" s="15" t="s">
        <v>142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5" t="s">
        <v>86</v>
      </c>
      <c r="BK243" s="233">
        <f>ROUND(I243*H243,2)</f>
        <v>0</v>
      </c>
      <c r="BL243" s="15" t="s">
        <v>150</v>
      </c>
      <c r="BM243" s="232" t="s">
        <v>359</v>
      </c>
    </row>
    <row r="244" s="1" customFormat="1">
      <c r="B244" s="36"/>
      <c r="C244" s="37"/>
      <c r="D244" s="234" t="s">
        <v>152</v>
      </c>
      <c r="E244" s="37"/>
      <c r="F244" s="235" t="s">
        <v>358</v>
      </c>
      <c r="G244" s="37"/>
      <c r="H244" s="37"/>
      <c r="I244" s="147"/>
      <c r="J244" s="37"/>
      <c r="K244" s="37"/>
      <c r="L244" s="41"/>
      <c r="M244" s="236"/>
      <c r="N244" s="84"/>
      <c r="O244" s="84"/>
      <c r="P244" s="84"/>
      <c r="Q244" s="84"/>
      <c r="R244" s="84"/>
      <c r="S244" s="84"/>
      <c r="T244" s="85"/>
      <c r="AT244" s="15" t="s">
        <v>152</v>
      </c>
      <c r="AU244" s="15" t="s">
        <v>86</v>
      </c>
    </row>
    <row r="245" s="1" customFormat="1" ht="24" customHeight="1">
      <c r="B245" s="36"/>
      <c r="C245" s="221" t="s">
        <v>360</v>
      </c>
      <c r="D245" s="221" t="s">
        <v>145</v>
      </c>
      <c r="E245" s="222" t="s">
        <v>361</v>
      </c>
      <c r="F245" s="223" t="s">
        <v>362</v>
      </c>
      <c r="G245" s="224" t="s">
        <v>156</v>
      </c>
      <c r="H245" s="225">
        <v>20</v>
      </c>
      <c r="I245" s="226"/>
      <c r="J245" s="227">
        <f>ROUND(I245*H245,2)</f>
        <v>0</v>
      </c>
      <c r="K245" s="223" t="s">
        <v>149</v>
      </c>
      <c r="L245" s="41"/>
      <c r="M245" s="228" t="s">
        <v>1</v>
      </c>
      <c r="N245" s="229" t="s">
        <v>44</v>
      </c>
      <c r="O245" s="84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AR245" s="232" t="s">
        <v>150</v>
      </c>
      <c r="AT245" s="232" t="s">
        <v>145</v>
      </c>
      <c r="AU245" s="232" t="s">
        <v>86</v>
      </c>
      <c r="AY245" s="15" t="s">
        <v>142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5" t="s">
        <v>86</v>
      </c>
      <c r="BK245" s="233">
        <f>ROUND(I245*H245,2)</f>
        <v>0</v>
      </c>
      <c r="BL245" s="15" t="s">
        <v>150</v>
      </c>
      <c r="BM245" s="232" t="s">
        <v>363</v>
      </c>
    </row>
    <row r="246" s="1" customFormat="1">
      <c r="B246" s="36"/>
      <c r="C246" s="37"/>
      <c r="D246" s="234" t="s">
        <v>152</v>
      </c>
      <c r="E246" s="37"/>
      <c r="F246" s="235" t="s">
        <v>364</v>
      </c>
      <c r="G246" s="37"/>
      <c r="H246" s="37"/>
      <c r="I246" s="147"/>
      <c r="J246" s="37"/>
      <c r="K246" s="37"/>
      <c r="L246" s="41"/>
      <c r="M246" s="236"/>
      <c r="N246" s="84"/>
      <c r="O246" s="84"/>
      <c r="P246" s="84"/>
      <c r="Q246" s="84"/>
      <c r="R246" s="84"/>
      <c r="S246" s="84"/>
      <c r="T246" s="85"/>
      <c r="AT246" s="15" t="s">
        <v>152</v>
      </c>
      <c r="AU246" s="15" t="s">
        <v>86</v>
      </c>
    </row>
    <row r="247" s="1" customFormat="1" ht="24" customHeight="1">
      <c r="B247" s="36"/>
      <c r="C247" s="237" t="s">
        <v>365</v>
      </c>
      <c r="D247" s="237" t="s">
        <v>160</v>
      </c>
      <c r="E247" s="238" t="s">
        <v>366</v>
      </c>
      <c r="F247" s="239" t="s">
        <v>367</v>
      </c>
      <c r="G247" s="240" t="s">
        <v>163</v>
      </c>
      <c r="H247" s="241">
        <v>1</v>
      </c>
      <c r="I247" s="242"/>
      <c r="J247" s="243">
        <f>ROUND(I247*H247,2)</f>
        <v>0</v>
      </c>
      <c r="K247" s="239" t="s">
        <v>149</v>
      </c>
      <c r="L247" s="244"/>
      <c r="M247" s="245" t="s">
        <v>1</v>
      </c>
      <c r="N247" s="246" t="s">
        <v>44</v>
      </c>
      <c r="O247" s="84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AR247" s="232" t="s">
        <v>150</v>
      </c>
      <c r="AT247" s="232" t="s">
        <v>160</v>
      </c>
      <c r="AU247" s="232" t="s">
        <v>86</v>
      </c>
      <c r="AY247" s="15" t="s">
        <v>142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5" t="s">
        <v>86</v>
      </c>
      <c r="BK247" s="233">
        <f>ROUND(I247*H247,2)</f>
        <v>0</v>
      </c>
      <c r="BL247" s="15" t="s">
        <v>150</v>
      </c>
      <c r="BM247" s="232" t="s">
        <v>368</v>
      </c>
    </row>
    <row r="248" s="1" customFormat="1">
      <c r="B248" s="36"/>
      <c r="C248" s="37"/>
      <c r="D248" s="234" t="s">
        <v>152</v>
      </c>
      <c r="E248" s="37"/>
      <c r="F248" s="235" t="s">
        <v>367</v>
      </c>
      <c r="G248" s="37"/>
      <c r="H248" s="37"/>
      <c r="I248" s="147"/>
      <c r="J248" s="37"/>
      <c r="K248" s="37"/>
      <c r="L248" s="41"/>
      <c r="M248" s="236"/>
      <c r="N248" s="84"/>
      <c r="O248" s="84"/>
      <c r="P248" s="84"/>
      <c r="Q248" s="84"/>
      <c r="R248" s="84"/>
      <c r="S248" s="84"/>
      <c r="T248" s="85"/>
      <c r="AT248" s="15" t="s">
        <v>152</v>
      </c>
      <c r="AU248" s="15" t="s">
        <v>86</v>
      </c>
    </row>
    <row r="249" s="1" customFormat="1">
      <c r="B249" s="36"/>
      <c r="C249" s="37"/>
      <c r="D249" s="234" t="s">
        <v>166</v>
      </c>
      <c r="E249" s="37"/>
      <c r="F249" s="247" t="s">
        <v>369</v>
      </c>
      <c r="G249" s="37"/>
      <c r="H249" s="37"/>
      <c r="I249" s="147"/>
      <c r="J249" s="37"/>
      <c r="K249" s="37"/>
      <c r="L249" s="41"/>
      <c r="M249" s="236"/>
      <c r="N249" s="84"/>
      <c r="O249" s="84"/>
      <c r="P249" s="84"/>
      <c r="Q249" s="84"/>
      <c r="R249" s="84"/>
      <c r="S249" s="84"/>
      <c r="T249" s="85"/>
      <c r="AT249" s="15" t="s">
        <v>166</v>
      </c>
      <c r="AU249" s="15" t="s">
        <v>86</v>
      </c>
    </row>
    <row r="250" s="1" customFormat="1" ht="24" customHeight="1">
      <c r="B250" s="36"/>
      <c r="C250" s="221" t="s">
        <v>370</v>
      </c>
      <c r="D250" s="221" t="s">
        <v>145</v>
      </c>
      <c r="E250" s="222" t="s">
        <v>229</v>
      </c>
      <c r="F250" s="223" t="s">
        <v>230</v>
      </c>
      <c r="G250" s="224" t="s">
        <v>163</v>
      </c>
      <c r="H250" s="225">
        <v>1</v>
      </c>
      <c r="I250" s="226"/>
      <c r="J250" s="227">
        <f>ROUND(I250*H250,2)</f>
        <v>0</v>
      </c>
      <c r="K250" s="223" t="s">
        <v>149</v>
      </c>
      <c r="L250" s="41"/>
      <c r="M250" s="228" t="s">
        <v>1</v>
      </c>
      <c r="N250" s="229" t="s">
        <v>44</v>
      </c>
      <c r="O250" s="84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32" t="s">
        <v>86</v>
      </c>
      <c r="AT250" s="232" t="s">
        <v>145</v>
      </c>
      <c r="AU250" s="232" t="s">
        <v>86</v>
      </c>
      <c r="AY250" s="15" t="s">
        <v>142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5" t="s">
        <v>86</v>
      </c>
      <c r="BK250" s="233">
        <f>ROUND(I250*H250,2)</f>
        <v>0</v>
      </c>
      <c r="BL250" s="15" t="s">
        <v>86</v>
      </c>
      <c r="BM250" s="232" t="s">
        <v>371</v>
      </c>
    </row>
    <row r="251" s="1" customFormat="1">
      <c r="B251" s="36"/>
      <c r="C251" s="37"/>
      <c r="D251" s="234" t="s">
        <v>152</v>
      </c>
      <c r="E251" s="37"/>
      <c r="F251" s="235" t="s">
        <v>232</v>
      </c>
      <c r="G251" s="37"/>
      <c r="H251" s="37"/>
      <c r="I251" s="147"/>
      <c r="J251" s="37"/>
      <c r="K251" s="37"/>
      <c r="L251" s="41"/>
      <c r="M251" s="236"/>
      <c r="N251" s="84"/>
      <c r="O251" s="84"/>
      <c r="P251" s="84"/>
      <c r="Q251" s="84"/>
      <c r="R251" s="84"/>
      <c r="S251" s="84"/>
      <c r="T251" s="85"/>
      <c r="AT251" s="15" t="s">
        <v>152</v>
      </c>
      <c r="AU251" s="15" t="s">
        <v>86</v>
      </c>
    </row>
    <row r="252" s="1" customFormat="1" ht="24" customHeight="1">
      <c r="B252" s="36"/>
      <c r="C252" s="237" t="s">
        <v>372</v>
      </c>
      <c r="D252" s="237" t="s">
        <v>160</v>
      </c>
      <c r="E252" s="238" t="s">
        <v>373</v>
      </c>
      <c r="F252" s="239" t="s">
        <v>374</v>
      </c>
      <c r="G252" s="240" t="s">
        <v>163</v>
      </c>
      <c r="H252" s="241">
        <v>1</v>
      </c>
      <c r="I252" s="242"/>
      <c r="J252" s="243">
        <f>ROUND(I252*H252,2)</f>
        <v>0</v>
      </c>
      <c r="K252" s="239" t="s">
        <v>149</v>
      </c>
      <c r="L252" s="244"/>
      <c r="M252" s="245" t="s">
        <v>1</v>
      </c>
      <c r="N252" s="246" t="s">
        <v>44</v>
      </c>
      <c r="O252" s="84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32" t="s">
        <v>302</v>
      </c>
      <c r="AT252" s="232" t="s">
        <v>160</v>
      </c>
      <c r="AU252" s="232" t="s">
        <v>86</v>
      </c>
      <c r="AY252" s="15" t="s">
        <v>142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5" t="s">
        <v>86</v>
      </c>
      <c r="BK252" s="233">
        <f>ROUND(I252*H252,2)</f>
        <v>0</v>
      </c>
      <c r="BL252" s="15" t="s">
        <v>228</v>
      </c>
      <c r="BM252" s="232" t="s">
        <v>375</v>
      </c>
    </row>
    <row r="253" s="1" customFormat="1">
      <c r="B253" s="36"/>
      <c r="C253" s="37"/>
      <c r="D253" s="234" t="s">
        <v>152</v>
      </c>
      <c r="E253" s="37"/>
      <c r="F253" s="235" t="s">
        <v>374</v>
      </c>
      <c r="G253" s="37"/>
      <c r="H253" s="37"/>
      <c r="I253" s="147"/>
      <c r="J253" s="37"/>
      <c r="K253" s="37"/>
      <c r="L253" s="41"/>
      <c r="M253" s="236"/>
      <c r="N253" s="84"/>
      <c r="O253" s="84"/>
      <c r="P253" s="84"/>
      <c r="Q253" s="84"/>
      <c r="R253" s="84"/>
      <c r="S253" s="84"/>
      <c r="T253" s="85"/>
      <c r="AT253" s="15" t="s">
        <v>152</v>
      </c>
      <c r="AU253" s="15" t="s">
        <v>86</v>
      </c>
    </row>
    <row r="254" s="1" customFormat="1" ht="36" customHeight="1">
      <c r="B254" s="36"/>
      <c r="C254" s="221" t="s">
        <v>376</v>
      </c>
      <c r="D254" s="221" t="s">
        <v>145</v>
      </c>
      <c r="E254" s="222" t="s">
        <v>377</v>
      </c>
      <c r="F254" s="223" t="s">
        <v>378</v>
      </c>
      <c r="G254" s="224" t="s">
        <v>163</v>
      </c>
      <c r="H254" s="225">
        <v>1</v>
      </c>
      <c r="I254" s="226"/>
      <c r="J254" s="227">
        <f>ROUND(I254*H254,2)</f>
        <v>0</v>
      </c>
      <c r="K254" s="223" t="s">
        <v>149</v>
      </c>
      <c r="L254" s="41"/>
      <c r="M254" s="228" t="s">
        <v>1</v>
      </c>
      <c r="N254" s="229" t="s">
        <v>44</v>
      </c>
      <c r="O254" s="84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32" t="s">
        <v>150</v>
      </c>
      <c r="AT254" s="232" t="s">
        <v>145</v>
      </c>
      <c r="AU254" s="232" t="s">
        <v>86</v>
      </c>
      <c r="AY254" s="15" t="s">
        <v>142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5" t="s">
        <v>86</v>
      </c>
      <c r="BK254" s="233">
        <f>ROUND(I254*H254,2)</f>
        <v>0</v>
      </c>
      <c r="BL254" s="15" t="s">
        <v>150</v>
      </c>
      <c r="BM254" s="232" t="s">
        <v>379</v>
      </c>
    </row>
    <row r="255" s="1" customFormat="1">
      <c r="B255" s="36"/>
      <c r="C255" s="37"/>
      <c r="D255" s="234" t="s">
        <v>152</v>
      </c>
      <c r="E255" s="37"/>
      <c r="F255" s="235" t="s">
        <v>380</v>
      </c>
      <c r="G255" s="37"/>
      <c r="H255" s="37"/>
      <c r="I255" s="147"/>
      <c r="J255" s="37"/>
      <c r="K255" s="37"/>
      <c r="L255" s="41"/>
      <c r="M255" s="236"/>
      <c r="N255" s="84"/>
      <c r="O255" s="84"/>
      <c r="P255" s="84"/>
      <c r="Q255" s="84"/>
      <c r="R255" s="84"/>
      <c r="S255" s="84"/>
      <c r="T255" s="85"/>
      <c r="AT255" s="15" t="s">
        <v>152</v>
      </c>
      <c r="AU255" s="15" t="s">
        <v>86</v>
      </c>
    </row>
    <row r="256" s="1" customFormat="1" ht="36" customHeight="1">
      <c r="B256" s="36"/>
      <c r="C256" s="221" t="s">
        <v>381</v>
      </c>
      <c r="D256" s="221" t="s">
        <v>145</v>
      </c>
      <c r="E256" s="222" t="s">
        <v>382</v>
      </c>
      <c r="F256" s="223" t="s">
        <v>383</v>
      </c>
      <c r="G256" s="224" t="s">
        <v>163</v>
      </c>
      <c r="H256" s="225">
        <v>1</v>
      </c>
      <c r="I256" s="226"/>
      <c r="J256" s="227">
        <f>ROUND(I256*H256,2)</f>
        <v>0</v>
      </c>
      <c r="K256" s="223" t="s">
        <v>149</v>
      </c>
      <c r="L256" s="41"/>
      <c r="M256" s="228" t="s">
        <v>1</v>
      </c>
      <c r="N256" s="229" t="s">
        <v>44</v>
      </c>
      <c r="O256" s="84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32" t="s">
        <v>150</v>
      </c>
      <c r="AT256" s="232" t="s">
        <v>145</v>
      </c>
      <c r="AU256" s="232" t="s">
        <v>86</v>
      </c>
      <c r="AY256" s="15" t="s">
        <v>142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5" t="s">
        <v>86</v>
      </c>
      <c r="BK256" s="233">
        <f>ROUND(I256*H256,2)</f>
        <v>0</v>
      </c>
      <c r="BL256" s="15" t="s">
        <v>150</v>
      </c>
      <c r="BM256" s="232" t="s">
        <v>384</v>
      </c>
    </row>
    <row r="257" s="1" customFormat="1">
      <c r="B257" s="36"/>
      <c r="C257" s="37"/>
      <c r="D257" s="234" t="s">
        <v>152</v>
      </c>
      <c r="E257" s="37"/>
      <c r="F257" s="235" t="s">
        <v>385</v>
      </c>
      <c r="G257" s="37"/>
      <c r="H257" s="37"/>
      <c r="I257" s="147"/>
      <c r="J257" s="37"/>
      <c r="K257" s="37"/>
      <c r="L257" s="41"/>
      <c r="M257" s="236"/>
      <c r="N257" s="84"/>
      <c r="O257" s="84"/>
      <c r="P257" s="84"/>
      <c r="Q257" s="84"/>
      <c r="R257" s="84"/>
      <c r="S257" s="84"/>
      <c r="T257" s="85"/>
      <c r="AT257" s="15" t="s">
        <v>152</v>
      </c>
      <c r="AU257" s="15" t="s">
        <v>86</v>
      </c>
    </row>
    <row r="258" s="1" customFormat="1">
      <c r="B258" s="36"/>
      <c r="C258" s="37"/>
      <c r="D258" s="234" t="s">
        <v>166</v>
      </c>
      <c r="E258" s="37"/>
      <c r="F258" s="247" t="s">
        <v>386</v>
      </c>
      <c r="G258" s="37"/>
      <c r="H258" s="37"/>
      <c r="I258" s="147"/>
      <c r="J258" s="37"/>
      <c r="K258" s="37"/>
      <c r="L258" s="41"/>
      <c r="M258" s="236"/>
      <c r="N258" s="84"/>
      <c r="O258" s="84"/>
      <c r="P258" s="84"/>
      <c r="Q258" s="84"/>
      <c r="R258" s="84"/>
      <c r="S258" s="84"/>
      <c r="T258" s="85"/>
      <c r="AT258" s="15" t="s">
        <v>166</v>
      </c>
      <c r="AU258" s="15" t="s">
        <v>86</v>
      </c>
    </row>
    <row r="259" s="1" customFormat="1" ht="24" customHeight="1">
      <c r="B259" s="36"/>
      <c r="C259" s="237" t="s">
        <v>387</v>
      </c>
      <c r="D259" s="237" t="s">
        <v>160</v>
      </c>
      <c r="E259" s="238" t="s">
        <v>388</v>
      </c>
      <c r="F259" s="239" t="s">
        <v>389</v>
      </c>
      <c r="G259" s="240" t="s">
        <v>156</v>
      </c>
      <c r="H259" s="241">
        <v>200</v>
      </c>
      <c r="I259" s="242"/>
      <c r="J259" s="243">
        <f>ROUND(I259*H259,2)</f>
        <v>0</v>
      </c>
      <c r="K259" s="239" t="s">
        <v>149</v>
      </c>
      <c r="L259" s="244"/>
      <c r="M259" s="245" t="s">
        <v>1</v>
      </c>
      <c r="N259" s="246" t="s">
        <v>44</v>
      </c>
      <c r="O259" s="84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AR259" s="232" t="s">
        <v>150</v>
      </c>
      <c r="AT259" s="232" t="s">
        <v>160</v>
      </c>
      <c r="AU259" s="232" t="s">
        <v>86</v>
      </c>
      <c r="AY259" s="15" t="s">
        <v>142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5" t="s">
        <v>86</v>
      </c>
      <c r="BK259" s="233">
        <f>ROUND(I259*H259,2)</f>
        <v>0</v>
      </c>
      <c r="BL259" s="15" t="s">
        <v>150</v>
      </c>
      <c r="BM259" s="232" t="s">
        <v>390</v>
      </c>
    </row>
    <row r="260" s="1" customFormat="1">
      <c r="B260" s="36"/>
      <c r="C260" s="37"/>
      <c r="D260" s="234" t="s">
        <v>152</v>
      </c>
      <c r="E260" s="37"/>
      <c r="F260" s="235" t="s">
        <v>389</v>
      </c>
      <c r="G260" s="37"/>
      <c r="H260" s="37"/>
      <c r="I260" s="147"/>
      <c r="J260" s="37"/>
      <c r="K260" s="37"/>
      <c r="L260" s="41"/>
      <c r="M260" s="236"/>
      <c r="N260" s="84"/>
      <c r="O260" s="84"/>
      <c r="P260" s="84"/>
      <c r="Q260" s="84"/>
      <c r="R260" s="84"/>
      <c r="S260" s="84"/>
      <c r="T260" s="85"/>
      <c r="AT260" s="15" t="s">
        <v>152</v>
      </c>
      <c r="AU260" s="15" t="s">
        <v>86</v>
      </c>
    </row>
    <row r="261" s="1" customFormat="1" ht="36" customHeight="1">
      <c r="B261" s="36"/>
      <c r="C261" s="237" t="s">
        <v>391</v>
      </c>
      <c r="D261" s="237" t="s">
        <v>160</v>
      </c>
      <c r="E261" s="238" t="s">
        <v>392</v>
      </c>
      <c r="F261" s="239" t="s">
        <v>393</v>
      </c>
      <c r="G261" s="240" t="s">
        <v>156</v>
      </c>
      <c r="H261" s="241">
        <v>100</v>
      </c>
      <c r="I261" s="242"/>
      <c r="J261" s="243">
        <f>ROUND(I261*H261,2)</f>
        <v>0</v>
      </c>
      <c r="K261" s="239" t="s">
        <v>201</v>
      </c>
      <c r="L261" s="244"/>
      <c r="M261" s="245" t="s">
        <v>1</v>
      </c>
      <c r="N261" s="246" t="s">
        <v>44</v>
      </c>
      <c r="O261" s="84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AR261" s="232" t="s">
        <v>150</v>
      </c>
      <c r="AT261" s="232" t="s">
        <v>160</v>
      </c>
      <c r="AU261" s="232" t="s">
        <v>86</v>
      </c>
      <c r="AY261" s="15" t="s">
        <v>142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5" t="s">
        <v>86</v>
      </c>
      <c r="BK261" s="233">
        <f>ROUND(I261*H261,2)</f>
        <v>0</v>
      </c>
      <c r="BL261" s="15" t="s">
        <v>150</v>
      </c>
      <c r="BM261" s="232" t="s">
        <v>394</v>
      </c>
    </row>
    <row r="262" s="1" customFormat="1">
      <c r="B262" s="36"/>
      <c r="C262" s="37"/>
      <c r="D262" s="234" t="s">
        <v>152</v>
      </c>
      <c r="E262" s="37"/>
      <c r="F262" s="235" t="s">
        <v>393</v>
      </c>
      <c r="G262" s="37"/>
      <c r="H262" s="37"/>
      <c r="I262" s="147"/>
      <c r="J262" s="37"/>
      <c r="K262" s="37"/>
      <c r="L262" s="41"/>
      <c r="M262" s="236"/>
      <c r="N262" s="84"/>
      <c r="O262" s="84"/>
      <c r="P262" s="84"/>
      <c r="Q262" s="84"/>
      <c r="R262" s="84"/>
      <c r="S262" s="84"/>
      <c r="T262" s="85"/>
      <c r="AT262" s="15" t="s">
        <v>152</v>
      </c>
      <c r="AU262" s="15" t="s">
        <v>86</v>
      </c>
    </row>
    <row r="263" s="1" customFormat="1" ht="36" customHeight="1">
      <c r="B263" s="36"/>
      <c r="C263" s="221" t="s">
        <v>395</v>
      </c>
      <c r="D263" s="221" t="s">
        <v>145</v>
      </c>
      <c r="E263" s="222" t="s">
        <v>396</v>
      </c>
      <c r="F263" s="223" t="s">
        <v>397</v>
      </c>
      <c r="G263" s="224" t="s">
        <v>156</v>
      </c>
      <c r="H263" s="225">
        <v>300</v>
      </c>
      <c r="I263" s="226"/>
      <c r="J263" s="227">
        <f>ROUND(I263*H263,2)</f>
        <v>0</v>
      </c>
      <c r="K263" s="223" t="s">
        <v>149</v>
      </c>
      <c r="L263" s="41"/>
      <c r="M263" s="228" t="s">
        <v>1</v>
      </c>
      <c r="N263" s="229" t="s">
        <v>44</v>
      </c>
      <c r="O263" s="84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AR263" s="232" t="s">
        <v>150</v>
      </c>
      <c r="AT263" s="232" t="s">
        <v>145</v>
      </c>
      <c r="AU263" s="232" t="s">
        <v>86</v>
      </c>
      <c r="AY263" s="15" t="s">
        <v>142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5" t="s">
        <v>86</v>
      </c>
      <c r="BK263" s="233">
        <f>ROUND(I263*H263,2)</f>
        <v>0</v>
      </c>
      <c r="BL263" s="15" t="s">
        <v>150</v>
      </c>
      <c r="BM263" s="232" t="s">
        <v>398</v>
      </c>
    </row>
    <row r="264" s="1" customFormat="1">
      <c r="B264" s="36"/>
      <c r="C264" s="37"/>
      <c r="D264" s="234" t="s">
        <v>152</v>
      </c>
      <c r="E264" s="37"/>
      <c r="F264" s="235" t="s">
        <v>399</v>
      </c>
      <c r="G264" s="37"/>
      <c r="H264" s="37"/>
      <c r="I264" s="147"/>
      <c r="J264" s="37"/>
      <c r="K264" s="37"/>
      <c r="L264" s="41"/>
      <c r="M264" s="236"/>
      <c r="N264" s="84"/>
      <c r="O264" s="84"/>
      <c r="P264" s="84"/>
      <c r="Q264" s="84"/>
      <c r="R264" s="84"/>
      <c r="S264" s="84"/>
      <c r="T264" s="85"/>
      <c r="AT264" s="15" t="s">
        <v>152</v>
      </c>
      <c r="AU264" s="15" t="s">
        <v>86</v>
      </c>
    </row>
    <row r="265" s="1" customFormat="1" ht="24" customHeight="1">
      <c r="B265" s="36"/>
      <c r="C265" s="221" t="s">
        <v>400</v>
      </c>
      <c r="D265" s="221" t="s">
        <v>145</v>
      </c>
      <c r="E265" s="222" t="s">
        <v>401</v>
      </c>
      <c r="F265" s="223" t="s">
        <v>402</v>
      </c>
      <c r="G265" s="224" t="s">
        <v>163</v>
      </c>
      <c r="H265" s="225">
        <v>1</v>
      </c>
      <c r="I265" s="226"/>
      <c r="J265" s="227">
        <f>ROUND(I265*H265,2)</f>
        <v>0</v>
      </c>
      <c r="K265" s="223" t="s">
        <v>149</v>
      </c>
      <c r="L265" s="41"/>
      <c r="M265" s="228" t="s">
        <v>1</v>
      </c>
      <c r="N265" s="229" t="s">
        <v>44</v>
      </c>
      <c r="O265" s="84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32" t="s">
        <v>150</v>
      </c>
      <c r="AT265" s="232" t="s">
        <v>145</v>
      </c>
      <c r="AU265" s="232" t="s">
        <v>86</v>
      </c>
      <c r="AY265" s="15" t="s">
        <v>142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5" t="s">
        <v>86</v>
      </c>
      <c r="BK265" s="233">
        <f>ROUND(I265*H265,2)</f>
        <v>0</v>
      </c>
      <c r="BL265" s="15" t="s">
        <v>150</v>
      </c>
      <c r="BM265" s="232" t="s">
        <v>403</v>
      </c>
    </row>
    <row r="266" s="1" customFormat="1">
      <c r="B266" s="36"/>
      <c r="C266" s="37"/>
      <c r="D266" s="234" t="s">
        <v>152</v>
      </c>
      <c r="E266" s="37"/>
      <c r="F266" s="235" t="s">
        <v>402</v>
      </c>
      <c r="G266" s="37"/>
      <c r="H266" s="37"/>
      <c r="I266" s="147"/>
      <c r="J266" s="37"/>
      <c r="K266" s="37"/>
      <c r="L266" s="41"/>
      <c r="M266" s="236"/>
      <c r="N266" s="84"/>
      <c r="O266" s="84"/>
      <c r="P266" s="84"/>
      <c r="Q266" s="84"/>
      <c r="R266" s="84"/>
      <c r="S266" s="84"/>
      <c r="T266" s="85"/>
      <c r="AT266" s="15" t="s">
        <v>152</v>
      </c>
      <c r="AU266" s="15" t="s">
        <v>86</v>
      </c>
    </row>
    <row r="267" s="1" customFormat="1">
      <c r="B267" s="36"/>
      <c r="C267" s="37"/>
      <c r="D267" s="234" t="s">
        <v>166</v>
      </c>
      <c r="E267" s="37"/>
      <c r="F267" s="247" t="s">
        <v>404</v>
      </c>
      <c r="G267" s="37"/>
      <c r="H267" s="37"/>
      <c r="I267" s="147"/>
      <c r="J267" s="37"/>
      <c r="K267" s="37"/>
      <c r="L267" s="41"/>
      <c r="M267" s="236"/>
      <c r="N267" s="84"/>
      <c r="O267" s="84"/>
      <c r="P267" s="84"/>
      <c r="Q267" s="84"/>
      <c r="R267" s="84"/>
      <c r="S267" s="84"/>
      <c r="T267" s="85"/>
      <c r="AT267" s="15" t="s">
        <v>166</v>
      </c>
      <c r="AU267" s="15" t="s">
        <v>86</v>
      </c>
    </row>
    <row r="268" s="1" customFormat="1" ht="36" customHeight="1">
      <c r="B268" s="36"/>
      <c r="C268" s="237" t="s">
        <v>405</v>
      </c>
      <c r="D268" s="237" t="s">
        <v>160</v>
      </c>
      <c r="E268" s="238" t="s">
        <v>406</v>
      </c>
      <c r="F268" s="239" t="s">
        <v>407</v>
      </c>
      <c r="G268" s="240" t="s">
        <v>163</v>
      </c>
      <c r="H268" s="241">
        <v>4</v>
      </c>
      <c r="I268" s="242"/>
      <c r="J268" s="243">
        <f>ROUND(I268*H268,2)</f>
        <v>0</v>
      </c>
      <c r="K268" s="239" t="s">
        <v>149</v>
      </c>
      <c r="L268" s="244"/>
      <c r="M268" s="245" t="s">
        <v>1</v>
      </c>
      <c r="N268" s="246" t="s">
        <v>44</v>
      </c>
      <c r="O268" s="84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32" t="s">
        <v>179</v>
      </c>
      <c r="AT268" s="232" t="s">
        <v>160</v>
      </c>
      <c r="AU268" s="232" t="s">
        <v>86</v>
      </c>
      <c r="AY268" s="15" t="s">
        <v>142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5" t="s">
        <v>86</v>
      </c>
      <c r="BK268" s="233">
        <f>ROUND(I268*H268,2)</f>
        <v>0</v>
      </c>
      <c r="BL268" s="15" t="s">
        <v>141</v>
      </c>
      <c r="BM268" s="232" t="s">
        <v>408</v>
      </c>
    </row>
    <row r="269" s="1" customFormat="1">
      <c r="B269" s="36"/>
      <c r="C269" s="37"/>
      <c r="D269" s="234" t="s">
        <v>152</v>
      </c>
      <c r="E269" s="37"/>
      <c r="F269" s="235" t="s">
        <v>407</v>
      </c>
      <c r="G269" s="37"/>
      <c r="H269" s="37"/>
      <c r="I269" s="147"/>
      <c r="J269" s="37"/>
      <c r="K269" s="37"/>
      <c r="L269" s="41"/>
      <c r="M269" s="236"/>
      <c r="N269" s="84"/>
      <c r="O269" s="84"/>
      <c r="P269" s="84"/>
      <c r="Q269" s="84"/>
      <c r="R269" s="84"/>
      <c r="S269" s="84"/>
      <c r="T269" s="85"/>
      <c r="AT269" s="15" t="s">
        <v>152</v>
      </c>
      <c r="AU269" s="15" t="s">
        <v>86</v>
      </c>
    </row>
    <row r="270" s="1" customFormat="1">
      <c r="B270" s="36"/>
      <c r="C270" s="37"/>
      <c r="D270" s="234" t="s">
        <v>166</v>
      </c>
      <c r="E270" s="37"/>
      <c r="F270" s="247" t="s">
        <v>409</v>
      </c>
      <c r="G270" s="37"/>
      <c r="H270" s="37"/>
      <c r="I270" s="147"/>
      <c r="J270" s="37"/>
      <c r="K270" s="37"/>
      <c r="L270" s="41"/>
      <c r="M270" s="236"/>
      <c r="N270" s="84"/>
      <c r="O270" s="84"/>
      <c r="P270" s="84"/>
      <c r="Q270" s="84"/>
      <c r="R270" s="84"/>
      <c r="S270" s="84"/>
      <c r="T270" s="85"/>
      <c r="AT270" s="15" t="s">
        <v>166</v>
      </c>
      <c r="AU270" s="15" t="s">
        <v>86</v>
      </c>
    </row>
    <row r="271" s="11" customFormat="1">
      <c r="B271" s="248"/>
      <c r="C271" s="249"/>
      <c r="D271" s="234" t="s">
        <v>410</v>
      </c>
      <c r="E271" s="250" t="s">
        <v>1</v>
      </c>
      <c r="F271" s="251" t="s">
        <v>411</v>
      </c>
      <c r="G271" s="249"/>
      <c r="H271" s="252">
        <v>2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AT271" s="258" t="s">
        <v>410</v>
      </c>
      <c r="AU271" s="258" t="s">
        <v>86</v>
      </c>
      <c r="AV271" s="11" t="s">
        <v>88</v>
      </c>
      <c r="AW271" s="11" t="s">
        <v>36</v>
      </c>
      <c r="AX271" s="11" t="s">
        <v>79</v>
      </c>
      <c r="AY271" s="258" t="s">
        <v>142</v>
      </c>
    </row>
    <row r="272" s="11" customFormat="1">
      <c r="B272" s="248"/>
      <c r="C272" s="249"/>
      <c r="D272" s="234" t="s">
        <v>410</v>
      </c>
      <c r="E272" s="250" t="s">
        <v>1</v>
      </c>
      <c r="F272" s="251" t="s">
        <v>412</v>
      </c>
      <c r="G272" s="249"/>
      <c r="H272" s="252">
        <v>2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AT272" s="258" t="s">
        <v>410</v>
      </c>
      <c r="AU272" s="258" t="s">
        <v>86</v>
      </c>
      <c r="AV272" s="11" t="s">
        <v>88</v>
      </c>
      <c r="AW272" s="11" t="s">
        <v>36</v>
      </c>
      <c r="AX272" s="11" t="s">
        <v>79</v>
      </c>
      <c r="AY272" s="258" t="s">
        <v>142</v>
      </c>
    </row>
    <row r="273" s="12" customFormat="1">
      <c r="B273" s="259"/>
      <c r="C273" s="260"/>
      <c r="D273" s="234" t="s">
        <v>410</v>
      </c>
      <c r="E273" s="261" t="s">
        <v>1</v>
      </c>
      <c r="F273" s="262" t="s">
        <v>413</v>
      </c>
      <c r="G273" s="260"/>
      <c r="H273" s="263">
        <v>4</v>
      </c>
      <c r="I273" s="264"/>
      <c r="J273" s="260"/>
      <c r="K273" s="260"/>
      <c r="L273" s="265"/>
      <c r="M273" s="266"/>
      <c r="N273" s="267"/>
      <c r="O273" s="267"/>
      <c r="P273" s="267"/>
      <c r="Q273" s="267"/>
      <c r="R273" s="267"/>
      <c r="S273" s="267"/>
      <c r="T273" s="268"/>
      <c r="AT273" s="269" t="s">
        <v>410</v>
      </c>
      <c r="AU273" s="269" t="s">
        <v>86</v>
      </c>
      <c r="AV273" s="12" t="s">
        <v>141</v>
      </c>
      <c r="AW273" s="12" t="s">
        <v>36</v>
      </c>
      <c r="AX273" s="12" t="s">
        <v>86</v>
      </c>
      <c r="AY273" s="269" t="s">
        <v>142</v>
      </c>
    </row>
    <row r="274" s="1" customFormat="1" ht="24" customHeight="1">
      <c r="B274" s="36"/>
      <c r="C274" s="237" t="s">
        <v>414</v>
      </c>
      <c r="D274" s="237" t="s">
        <v>160</v>
      </c>
      <c r="E274" s="238" t="s">
        <v>415</v>
      </c>
      <c r="F274" s="239" t="s">
        <v>416</v>
      </c>
      <c r="G274" s="240" t="s">
        <v>163</v>
      </c>
      <c r="H274" s="241">
        <v>2</v>
      </c>
      <c r="I274" s="242"/>
      <c r="J274" s="243">
        <f>ROUND(I274*H274,2)</f>
        <v>0</v>
      </c>
      <c r="K274" s="239" t="s">
        <v>149</v>
      </c>
      <c r="L274" s="244"/>
      <c r="M274" s="245" t="s">
        <v>1</v>
      </c>
      <c r="N274" s="246" t="s">
        <v>44</v>
      </c>
      <c r="O274" s="84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AR274" s="232" t="s">
        <v>179</v>
      </c>
      <c r="AT274" s="232" t="s">
        <v>160</v>
      </c>
      <c r="AU274" s="232" t="s">
        <v>86</v>
      </c>
      <c r="AY274" s="15" t="s">
        <v>142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5" t="s">
        <v>86</v>
      </c>
      <c r="BK274" s="233">
        <f>ROUND(I274*H274,2)</f>
        <v>0</v>
      </c>
      <c r="BL274" s="15" t="s">
        <v>141</v>
      </c>
      <c r="BM274" s="232" t="s">
        <v>417</v>
      </c>
    </row>
    <row r="275" s="1" customFormat="1">
      <c r="B275" s="36"/>
      <c r="C275" s="37"/>
      <c r="D275" s="234" t="s">
        <v>152</v>
      </c>
      <c r="E275" s="37"/>
      <c r="F275" s="235" t="s">
        <v>416</v>
      </c>
      <c r="G275" s="37"/>
      <c r="H275" s="37"/>
      <c r="I275" s="147"/>
      <c r="J275" s="37"/>
      <c r="K275" s="37"/>
      <c r="L275" s="41"/>
      <c r="M275" s="236"/>
      <c r="N275" s="84"/>
      <c r="O275" s="84"/>
      <c r="P275" s="84"/>
      <c r="Q275" s="84"/>
      <c r="R275" s="84"/>
      <c r="S275" s="84"/>
      <c r="T275" s="85"/>
      <c r="AT275" s="15" t="s">
        <v>152</v>
      </c>
      <c r="AU275" s="15" t="s">
        <v>86</v>
      </c>
    </row>
    <row r="276" s="1" customFormat="1">
      <c r="B276" s="36"/>
      <c r="C276" s="37"/>
      <c r="D276" s="234" t="s">
        <v>166</v>
      </c>
      <c r="E276" s="37"/>
      <c r="F276" s="247" t="s">
        <v>418</v>
      </c>
      <c r="G276" s="37"/>
      <c r="H276" s="37"/>
      <c r="I276" s="147"/>
      <c r="J276" s="37"/>
      <c r="K276" s="37"/>
      <c r="L276" s="41"/>
      <c r="M276" s="236"/>
      <c r="N276" s="84"/>
      <c r="O276" s="84"/>
      <c r="P276" s="84"/>
      <c r="Q276" s="84"/>
      <c r="R276" s="84"/>
      <c r="S276" s="84"/>
      <c r="T276" s="85"/>
      <c r="AT276" s="15" t="s">
        <v>166</v>
      </c>
      <c r="AU276" s="15" t="s">
        <v>86</v>
      </c>
    </row>
    <row r="277" s="1" customFormat="1" ht="24" customHeight="1">
      <c r="B277" s="36"/>
      <c r="C277" s="221" t="s">
        <v>419</v>
      </c>
      <c r="D277" s="221" t="s">
        <v>145</v>
      </c>
      <c r="E277" s="222" t="s">
        <v>420</v>
      </c>
      <c r="F277" s="223" t="s">
        <v>421</v>
      </c>
      <c r="G277" s="224" t="s">
        <v>163</v>
      </c>
      <c r="H277" s="225">
        <v>6</v>
      </c>
      <c r="I277" s="226"/>
      <c r="J277" s="227">
        <f>ROUND(I277*H277,2)</f>
        <v>0</v>
      </c>
      <c r="K277" s="223" t="s">
        <v>149</v>
      </c>
      <c r="L277" s="41"/>
      <c r="M277" s="228" t="s">
        <v>1</v>
      </c>
      <c r="N277" s="229" t="s">
        <v>44</v>
      </c>
      <c r="O277" s="84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32" t="s">
        <v>150</v>
      </c>
      <c r="AT277" s="232" t="s">
        <v>145</v>
      </c>
      <c r="AU277" s="232" t="s">
        <v>86</v>
      </c>
      <c r="AY277" s="15" t="s">
        <v>142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5" t="s">
        <v>86</v>
      </c>
      <c r="BK277" s="233">
        <f>ROUND(I277*H277,2)</f>
        <v>0</v>
      </c>
      <c r="BL277" s="15" t="s">
        <v>150</v>
      </c>
      <c r="BM277" s="232" t="s">
        <v>422</v>
      </c>
    </row>
    <row r="278" s="1" customFormat="1">
      <c r="B278" s="36"/>
      <c r="C278" s="37"/>
      <c r="D278" s="234" t="s">
        <v>152</v>
      </c>
      <c r="E278" s="37"/>
      <c r="F278" s="235" t="s">
        <v>421</v>
      </c>
      <c r="G278" s="37"/>
      <c r="H278" s="37"/>
      <c r="I278" s="147"/>
      <c r="J278" s="37"/>
      <c r="K278" s="37"/>
      <c r="L278" s="41"/>
      <c r="M278" s="236"/>
      <c r="N278" s="84"/>
      <c r="O278" s="84"/>
      <c r="P278" s="84"/>
      <c r="Q278" s="84"/>
      <c r="R278" s="84"/>
      <c r="S278" s="84"/>
      <c r="T278" s="85"/>
      <c r="AT278" s="15" t="s">
        <v>152</v>
      </c>
      <c r="AU278" s="15" t="s">
        <v>86</v>
      </c>
    </row>
    <row r="279" s="1" customFormat="1" ht="36" customHeight="1">
      <c r="B279" s="36"/>
      <c r="C279" s="237" t="s">
        <v>423</v>
      </c>
      <c r="D279" s="237" t="s">
        <v>160</v>
      </c>
      <c r="E279" s="238" t="s">
        <v>424</v>
      </c>
      <c r="F279" s="239" t="s">
        <v>425</v>
      </c>
      <c r="G279" s="240" t="s">
        <v>163</v>
      </c>
      <c r="H279" s="241">
        <v>4</v>
      </c>
      <c r="I279" s="242"/>
      <c r="J279" s="243">
        <f>ROUND(I279*H279,2)</f>
        <v>0</v>
      </c>
      <c r="K279" s="239" t="s">
        <v>201</v>
      </c>
      <c r="L279" s="244"/>
      <c r="M279" s="245" t="s">
        <v>1</v>
      </c>
      <c r="N279" s="246" t="s">
        <v>44</v>
      </c>
      <c r="O279" s="84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AR279" s="232" t="s">
        <v>150</v>
      </c>
      <c r="AT279" s="232" t="s">
        <v>160</v>
      </c>
      <c r="AU279" s="232" t="s">
        <v>86</v>
      </c>
      <c r="AY279" s="15" t="s">
        <v>142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5" t="s">
        <v>86</v>
      </c>
      <c r="BK279" s="233">
        <f>ROUND(I279*H279,2)</f>
        <v>0</v>
      </c>
      <c r="BL279" s="15" t="s">
        <v>150</v>
      </c>
      <c r="BM279" s="232" t="s">
        <v>426</v>
      </c>
    </row>
    <row r="280" s="1" customFormat="1">
      <c r="B280" s="36"/>
      <c r="C280" s="37"/>
      <c r="D280" s="234" t="s">
        <v>152</v>
      </c>
      <c r="E280" s="37"/>
      <c r="F280" s="235" t="s">
        <v>425</v>
      </c>
      <c r="G280" s="37"/>
      <c r="H280" s="37"/>
      <c r="I280" s="147"/>
      <c r="J280" s="37"/>
      <c r="K280" s="37"/>
      <c r="L280" s="41"/>
      <c r="M280" s="236"/>
      <c r="N280" s="84"/>
      <c r="O280" s="84"/>
      <c r="P280" s="84"/>
      <c r="Q280" s="84"/>
      <c r="R280" s="84"/>
      <c r="S280" s="84"/>
      <c r="T280" s="85"/>
      <c r="AT280" s="15" t="s">
        <v>152</v>
      </c>
      <c r="AU280" s="15" t="s">
        <v>86</v>
      </c>
    </row>
    <row r="281" s="1" customFormat="1" ht="24" customHeight="1">
      <c r="B281" s="36"/>
      <c r="C281" s="221" t="s">
        <v>427</v>
      </c>
      <c r="D281" s="221" t="s">
        <v>145</v>
      </c>
      <c r="E281" s="222" t="s">
        <v>428</v>
      </c>
      <c r="F281" s="223" t="s">
        <v>429</v>
      </c>
      <c r="G281" s="224" t="s">
        <v>163</v>
      </c>
      <c r="H281" s="225">
        <v>4</v>
      </c>
      <c r="I281" s="226"/>
      <c r="J281" s="227">
        <f>ROUND(I281*H281,2)</f>
        <v>0</v>
      </c>
      <c r="K281" s="223" t="s">
        <v>149</v>
      </c>
      <c r="L281" s="41"/>
      <c r="M281" s="228" t="s">
        <v>1</v>
      </c>
      <c r="N281" s="229" t="s">
        <v>44</v>
      </c>
      <c r="O281" s="84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AR281" s="232" t="s">
        <v>150</v>
      </c>
      <c r="AT281" s="232" t="s">
        <v>145</v>
      </c>
      <c r="AU281" s="232" t="s">
        <v>86</v>
      </c>
      <c r="AY281" s="15" t="s">
        <v>142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5" t="s">
        <v>86</v>
      </c>
      <c r="BK281" s="233">
        <f>ROUND(I281*H281,2)</f>
        <v>0</v>
      </c>
      <c r="BL281" s="15" t="s">
        <v>150</v>
      </c>
      <c r="BM281" s="232" t="s">
        <v>430</v>
      </c>
    </row>
    <row r="282" s="1" customFormat="1">
      <c r="B282" s="36"/>
      <c r="C282" s="37"/>
      <c r="D282" s="234" t="s">
        <v>152</v>
      </c>
      <c r="E282" s="37"/>
      <c r="F282" s="235" t="s">
        <v>429</v>
      </c>
      <c r="G282" s="37"/>
      <c r="H282" s="37"/>
      <c r="I282" s="147"/>
      <c r="J282" s="37"/>
      <c r="K282" s="37"/>
      <c r="L282" s="41"/>
      <c r="M282" s="236"/>
      <c r="N282" s="84"/>
      <c r="O282" s="84"/>
      <c r="P282" s="84"/>
      <c r="Q282" s="84"/>
      <c r="R282" s="84"/>
      <c r="S282" s="84"/>
      <c r="T282" s="85"/>
      <c r="AT282" s="15" t="s">
        <v>152</v>
      </c>
      <c r="AU282" s="15" t="s">
        <v>86</v>
      </c>
    </row>
    <row r="283" s="1" customFormat="1" ht="24" customHeight="1">
      <c r="B283" s="36"/>
      <c r="C283" s="237" t="s">
        <v>431</v>
      </c>
      <c r="D283" s="237" t="s">
        <v>160</v>
      </c>
      <c r="E283" s="238" t="s">
        <v>432</v>
      </c>
      <c r="F283" s="239" t="s">
        <v>433</v>
      </c>
      <c r="G283" s="240" t="s">
        <v>163</v>
      </c>
      <c r="H283" s="241">
        <v>1</v>
      </c>
      <c r="I283" s="242"/>
      <c r="J283" s="243">
        <f>ROUND(I283*H283,2)</f>
        <v>0</v>
      </c>
      <c r="K283" s="239" t="s">
        <v>149</v>
      </c>
      <c r="L283" s="244"/>
      <c r="M283" s="245" t="s">
        <v>1</v>
      </c>
      <c r="N283" s="246" t="s">
        <v>44</v>
      </c>
      <c r="O283" s="84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AR283" s="232" t="s">
        <v>302</v>
      </c>
      <c r="AT283" s="232" t="s">
        <v>160</v>
      </c>
      <c r="AU283" s="232" t="s">
        <v>86</v>
      </c>
      <c r="AY283" s="15" t="s">
        <v>142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5" t="s">
        <v>86</v>
      </c>
      <c r="BK283" s="233">
        <f>ROUND(I283*H283,2)</f>
        <v>0</v>
      </c>
      <c r="BL283" s="15" t="s">
        <v>228</v>
      </c>
      <c r="BM283" s="232" t="s">
        <v>434</v>
      </c>
    </row>
    <row r="284" s="1" customFormat="1">
      <c r="B284" s="36"/>
      <c r="C284" s="37"/>
      <c r="D284" s="234" t="s">
        <v>152</v>
      </c>
      <c r="E284" s="37"/>
      <c r="F284" s="235" t="s">
        <v>433</v>
      </c>
      <c r="G284" s="37"/>
      <c r="H284" s="37"/>
      <c r="I284" s="147"/>
      <c r="J284" s="37"/>
      <c r="K284" s="37"/>
      <c r="L284" s="41"/>
      <c r="M284" s="236"/>
      <c r="N284" s="84"/>
      <c r="O284" s="84"/>
      <c r="P284" s="84"/>
      <c r="Q284" s="84"/>
      <c r="R284" s="84"/>
      <c r="S284" s="84"/>
      <c r="T284" s="85"/>
      <c r="AT284" s="15" t="s">
        <v>152</v>
      </c>
      <c r="AU284" s="15" t="s">
        <v>86</v>
      </c>
    </row>
    <row r="285" s="1" customFormat="1">
      <c r="B285" s="36"/>
      <c r="C285" s="37"/>
      <c r="D285" s="234" t="s">
        <v>166</v>
      </c>
      <c r="E285" s="37"/>
      <c r="F285" s="247" t="s">
        <v>435</v>
      </c>
      <c r="G285" s="37"/>
      <c r="H285" s="37"/>
      <c r="I285" s="147"/>
      <c r="J285" s="37"/>
      <c r="K285" s="37"/>
      <c r="L285" s="41"/>
      <c r="M285" s="236"/>
      <c r="N285" s="84"/>
      <c r="O285" s="84"/>
      <c r="P285" s="84"/>
      <c r="Q285" s="84"/>
      <c r="R285" s="84"/>
      <c r="S285" s="84"/>
      <c r="T285" s="85"/>
      <c r="AT285" s="15" t="s">
        <v>166</v>
      </c>
      <c r="AU285" s="15" t="s">
        <v>86</v>
      </c>
    </row>
    <row r="286" s="1" customFormat="1" ht="36" customHeight="1">
      <c r="B286" s="36"/>
      <c r="C286" s="221" t="s">
        <v>436</v>
      </c>
      <c r="D286" s="221" t="s">
        <v>145</v>
      </c>
      <c r="E286" s="222" t="s">
        <v>437</v>
      </c>
      <c r="F286" s="223" t="s">
        <v>438</v>
      </c>
      <c r="G286" s="224" t="s">
        <v>163</v>
      </c>
      <c r="H286" s="225">
        <v>1</v>
      </c>
      <c r="I286" s="226"/>
      <c r="J286" s="227">
        <f>ROUND(I286*H286,2)</f>
        <v>0</v>
      </c>
      <c r="K286" s="223" t="s">
        <v>149</v>
      </c>
      <c r="L286" s="41"/>
      <c r="M286" s="228" t="s">
        <v>1</v>
      </c>
      <c r="N286" s="229" t="s">
        <v>44</v>
      </c>
      <c r="O286" s="84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AR286" s="232" t="s">
        <v>150</v>
      </c>
      <c r="AT286" s="232" t="s">
        <v>145</v>
      </c>
      <c r="AU286" s="232" t="s">
        <v>86</v>
      </c>
      <c r="AY286" s="15" t="s">
        <v>142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5" t="s">
        <v>86</v>
      </c>
      <c r="BK286" s="233">
        <f>ROUND(I286*H286,2)</f>
        <v>0</v>
      </c>
      <c r="BL286" s="15" t="s">
        <v>150</v>
      </c>
      <c r="BM286" s="232" t="s">
        <v>439</v>
      </c>
    </row>
    <row r="287" s="1" customFormat="1">
      <c r="B287" s="36"/>
      <c r="C287" s="37"/>
      <c r="D287" s="234" t="s">
        <v>152</v>
      </c>
      <c r="E287" s="37"/>
      <c r="F287" s="235" t="s">
        <v>438</v>
      </c>
      <c r="G287" s="37"/>
      <c r="H287" s="37"/>
      <c r="I287" s="147"/>
      <c r="J287" s="37"/>
      <c r="K287" s="37"/>
      <c r="L287" s="41"/>
      <c r="M287" s="236"/>
      <c r="N287" s="84"/>
      <c r="O287" s="84"/>
      <c r="P287" s="84"/>
      <c r="Q287" s="84"/>
      <c r="R287" s="84"/>
      <c r="S287" s="84"/>
      <c r="T287" s="85"/>
      <c r="AT287" s="15" t="s">
        <v>152</v>
      </c>
      <c r="AU287" s="15" t="s">
        <v>86</v>
      </c>
    </row>
    <row r="288" s="1" customFormat="1" ht="36" customHeight="1">
      <c r="B288" s="36"/>
      <c r="C288" s="221" t="s">
        <v>440</v>
      </c>
      <c r="D288" s="221" t="s">
        <v>145</v>
      </c>
      <c r="E288" s="222" t="s">
        <v>441</v>
      </c>
      <c r="F288" s="223" t="s">
        <v>442</v>
      </c>
      <c r="G288" s="224" t="s">
        <v>163</v>
      </c>
      <c r="H288" s="225">
        <v>1</v>
      </c>
      <c r="I288" s="226"/>
      <c r="J288" s="227">
        <f>ROUND(I288*H288,2)</f>
        <v>0</v>
      </c>
      <c r="K288" s="223" t="s">
        <v>149</v>
      </c>
      <c r="L288" s="41"/>
      <c r="M288" s="228" t="s">
        <v>1</v>
      </c>
      <c r="N288" s="229" t="s">
        <v>44</v>
      </c>
      <c r="O288" s="84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AR288" s="232" t="s">
        <v>150</v>
      </c>
      <c r="AT288" s="232" t="s">
        <v>145</v>
      </c>
      <c r="AU288" s="232" t="s">
        <v>86</v>
      </c>
      <c r="AY288" s="15" t="s">
        <v>142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5" t="s">
        <v>86</v>
      </c>
      <c r="BK288" s="233">
        <f>ROUND(I288*H288,2)</f>
        <v>0</v>
      </c>
      <c r="BL288" s="15" t="s">
        <v>150</v>
      </c>
      <c r="BM288" s="232" t="s">
        <v>443</v>
      </c>
    </row>
    <row r="289" s="1" customFormat="1">
      <c r="B289" s="36"/>
      <c r="C289" s="37"/>
      <c r="D289" s="234" t="s">
        <v>152</v>
      </c>
      <c r="E289" s="37"/>
      <c r="F289" s="235" t="s">
        <v>442</v>
      </c>
      <c r="G289" s="37"/>
      <c r="H289" s="37"/>
      <c r="I289" s="147"/>
      <c r="J289" s="37"/>
      <c r="K289" s="37"/>
      <c r="L289" s="41"/>
      <c r="M289" s="236"/>
      <c r="N289" s="84"/>
      <c r="O289" s="84"/>
      <c r="P289" s="84"/>
      <c r="Q289" s="84"/>
      <c r="R289" s="84"/>
      <c r="S289" s="84"/>
      <c r="T289" s="85"/>
      <c r="AT289" s="15" t="s">
        <v>152</v>
      </c>
      <c r="AU289" s="15" t="s">
        <v>86</v>
      </c>
    </row>
    <row r="290" s="1" customFormat="1" ht="60" customHeight="1">
      <c r="B290" s="36"/>
      <c r="C290" s="237" t="s">
        <v>444</v>
      </c>
      <c r="D290" s="237" t="s">
        <v>160</v>
      </c>
      <c r="E290" s="238" t="s">
        <v>445</v>
      </c>
      <c r="F290" s="239" t="s">
        <v>446</v>
      </c>
      <c r="G290" s="240" t="s">
        <v>163</v>
      </c>
      <c r="H290" s="241">
        <v>4</v>
      </c>
      <c r="I290" s="242"/>
      <c r="J290" s="243">
        <f>ROUND(I290*H290,2)</f>
        <v>0</v>
      </c>
      <c r="K290" s="239" t="s">
        <v>149</v>
      </c>
      <c r="L290" s="244"/>
      <c r="M290" s="245" t="s">
        <v>1</v>
      </c>
      <c r="N290" s="246" t="s">
        <v>44</v>
      </c>
      <c r="O290" s="84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32" t="s">
        <v>179</v>
      </c>
      <c r="AT290" s="232" t="s">
        <v>160</v>
      </c>
      <c r="AU290" s="232" t="s">
        <v>86</v>
      </c>
      <c r="AY290" s="15" t="s">
        <v>142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5" t="s">
        <v>86</v>
      </c>
      <c r="BK290" s="233">
        <f>ROUND(I290*H290,2)</f>
        <v>0</v>
      </c>
      <c r="BL290" s="15" t="s">
        <v>141</v>
      </c>
      <c r="BM290" s="232" t="s">
        <v>447</v>
      </c>
    </row>
    <row r="291" s="1" customFormat="1">
      <c r="B291" s="36"/>
      <c r="C291" s="37"/>
      <c r="D291" s="234" t="s">
        <v>152</v>
      </c>
      <c r="E291" s="37"/>
      <c r="F291" s="235" t="s">
        <v>446</v>
      </c>
      <c r="G291" s="37"/>
      <c r="H291" s="37"/>
      <c r="I291" s="147"/>
      <c r="J291" s="37"/>
      <c r="K291" s="37"/>
      <c r="L291" s="41"/>
      <c r="M291" s="236"/>
      <c r="N291" s="84"/>
      <c r="O291" s="84"/>
      <c r="P291" s="84"/>
      <c r="Q291" s="84"/>
      <c r="R291" s="84"/>
      <c r="S291" s="84"/>
      <c r="T291" s="85"/>
      <c r="AT291" s="15" t="s">
        <v>152</v>
      </c>
      <c r="AU291" s="15" t="s">
        <v>86</v>
      </c>
    </row>
    <row r="292" s="1" customFormat="1">
      <c r="B292" s="36"/>
      <c r="C292" s="37"/>
      <c r="D292" s="234" t="s">
        <v>166</v>
      </c>
      <c r="E292" s="37"/>
      <c r="F292" s="247" t="s">
        <v>448</v>
      </c>
      <c r="G292" s="37"/>
      <c r="H292" s="37"/>
      <c r="I292" s="147"/>
      <c r="J292" s="37"/>
      <c r="K292" s="37"/>
      <c r="L292" s="41"/>
      <c r="M292" s="236"/>
      <c r="N292" s="84"/>
      <c r="O292" s="84"/>
      <c r="P292" s="84"/>
      <c r="Q292" s="84"/>
      <c r="R292" s="84"/>
      <c r="S292" s="84"/>
      <c r="T292" s="85"/>
      <c r="AT292" s="15" t="s">
        <v>166</v>
      </c>
      <c r="AU292" s="15" t="s">
        <v>86</v>
      </c>
    </row>
    <row r="293" s="1" customFormat="1" ht="24" customHeight="1">
      <c r="B293" s="36"/>
      <c r="C293" s="221" t="s">
        <v>190</v>
      </c>
      <c r="D293" s="221" t="s">
        <v>145</v>
      </c>
      <c r="E293" s="222" t="s">
        <v>449</v>
      </c>
      <c r="F293" s="223" t="s">
        <v>450</v>
      </c>
      <c r="G293" s="224" t="s">
        <v>163</v>
      </c>
      <c r="H293" s="225">
        <v>4</v>
      </c>
      <c r="I293" s="226"/>
      <c r="J293" s="227">
        <f>ROUND(I293*H293,2)</f>
        <v>0</v>
      </c>
      <c r="K293" s="223" t="s">
        <v>149</v>
      </c>
      <c r="L293" s="41"/>
      <c r="M293" s="228" t="s">
        <v>1</v>
      </c>
      <c r="N293" s="229" t="s">
        <v>44</v>
      </c>
      <c r="O293" s="84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AR293" s="232" t="s">
        <v>150</v>
      </c>
      <c r="AT293" s="232" t="s">
        <v>145</v>
      </c>
      <c r="AU293" s="232" t="s">
        <v>86</v>
      </c>
      <c r="AY293" s="15" t="s">
        <v>142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5" t="s">
        <v>86</v>
      </c>
      <c r="BK293" s="233">
        <f>ROUND(I293*H293,2)</f>
        <v>0</v>
      </c>
      <c r="BL293" s="15" t="s">
        <v>150</v>
      </c>
      <c r="BM293" s="232" t="s">
        <v>451</v>
      </c>
    </row>
    <row r="294" s="1" customFormat="1">
      <c r="B294" s="36"/>
      <c r="C294" s="37"/>
      <c r="D294" s="234" t="s">
        <v>152</v>
      </c>
      <c r="E294" s="37"/>
      <c r="F294" s="235" t="s">
        <v>450</v>
      </c>
      <c r="G294" s="37"/>
      <c r="H294" s="37"/>
      <c r="I294" s="147"/>
      <c r="J294" s="37"/>
      <c r="K294" s="37"/>
      <c r="L294" s="41"/>
      <c r="M294" s="236"/>
      <c r="N294" s="84"/>
      <c r="O294" s="84"/>
      <c r="P294" s="84"/>
      <c r="Q294" s="84"/>
      <c r="R294" s="84"/>
      <c r="S294" s="84"/>
      <c r="T294" s="85"/>
      <c r="AT294" s="15" t="s">
        <v>152</v>
      </c>
      <c r="AU294" s="15" t="s">
        <v>86</v>
      </c>
    </row>
    <row r="295" s="1" customFormat="1" ht="36" customHeight="1">
      <c r="B295" s="36"/>
      <c r="C295" s="237" t="s">
        <v>452</v>
      </c>
      <c r="D295" s="237" t="s">
        <v>160</v>
      </c>
      <c r="E295" s="238" t="s">
        <v>453</v>
      </c>
      <c r="F295" s="239" t="s">
        <v>454</v>
      </c>
      <c r="G295" s="240" t="s">
        <v>163</v>
      </c>
      <c r="H295" s="241">
        <v>1</v>
      </c>
      <c r="I295" s="242"/>
      <c r="J295" s="243">
        <f>ROUND(I295*H295,2)</f>
        <v>0</v>
      </c>
      <c r="K295" s="239" t="s">
        <v>201</v>
      </c>
      <c r="L295" s="244"/>
      <c r="M295" s="245" t="s">
        <v>1</v>
      </c>
      <c r="N295" s="246" t="s">
        <v>44</v>
      </c>
      <c r="O295" s="84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AR295" s="232" t="s">
        <v>150</v>
      </c>
      <c r="AT295" s="232" t="s">
        <v>160</v>
      </c>
      <c r="AU295" s="232" t="s">
        <v>86</v>
      </c>
      <c r="AY295" s="15" t="s">
        <v>142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5" t="s">
        <v>86</v>
      </c>
      <c r="BK295" s="233">
        <f>ROUND(I295*H295,2)</f>
        <v>0</v>
      </c>
      <c r="BL295" s="15" t="s">
        <v>150</v>
      </c>
      <c r="BM295" s="232" t="s">
        <v>455</v>
      </c>
    </row>
    <row r="296" s="1" customFormat="1">
      <c r="B296" s="36"/>
      <c r="C296" s="37"/>
      <c r="D296" s="234" t="s">
        <v>152</v>
      </c>
      <c r="E296" s="37"/>
      <c r="F296" s="235" t="s">
        <v>456</v>
      </c>
      <c r="G296" s="37"/>
      <c r="H296" s="37"/>
      <c r="I296" s="147"/>
      <c r="J296" s="37"/>
      <c r="K296" s="37"/>
      <c r="L296" s="41"/>
      <c r="M296" s="236"/>
      <c r="N296" s="84"/>
      <c r="O296" s="84"/>
      <c r="P296" s="84"/>
      <c r="Q296" s="84"/>
      <c r="R296" s="84"/>
      <c r="S296" s="84"/>
      <c r="T296" s="85"/>
      <c r="AT296" s="15" t="s">
        <v>152</v>
      </c>
      <c r="AU296" s="15" t="s">
        <v>86</v>
      </c>
    </row>
    <row r="297" s="1" customFormat="1" ht="24" customHeight="1">
      <c r="B297" s="36"/>
      <c r="C297" s="221" t="s">
        <v>457</v>
      </c>
      <c r="D297" s="221" t="s">
        <v>145</v>
      </c>
      <c r="E297" s="222" t="s">
        <v>458</v>
      </c>
      <c r="F297" s="223" t="s">
        <v>459</v>
      </c>
      <c r="G297" s="224" t="s">
        <v>163</v>
      </c>
      <c r="H297" s="225">
        <v>1</v>
      </c>
      <c r="I297" s="226"/>
      <c r="J297" s="227">
        <f>ROUND(I297*H297,2)</f>
        <v>0</v>
      </c>
      <c r="K297" s="223" t="s">
        <v>149</v>
      </c>
      <c r="L297" s="41"/>
      <c r="M297" s="228" t="s">
        <v>1</v>
      </c>
      <c r="N297" s="229" t="s">
        <v>44</v>
      </c>
      <c r="O297" s="84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32" t="s">
        <v>150</v>
      </c>
      <c r="AT297" s="232" t="s">
        <v>145</v>
      </c>
      <c r="AU297" s="232" t="s">
        <v>86</v>
      </c>
      <c r="AY297" s="15" t="s">
        <v>142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5" t="s">
        <v>86</v>
      </c>
      <c r="BK297" s="233">
        <f>ROUND(I297*H297,2)</f>
        <v>0</v>
      </c>
      <c r="BL297" s="15" t="s">
        <v>150</v>
      </c>
      <c r="BM297" s="232" t="s">
        <v>460</v>
      </c>
    </row>
    <row r="298" s="1" customFormat="1">
      <c r="B298" s="36"/>
      <c r="C298" s="37"/>
      <c r="D298" s="234" t="s">
        <v>152</v>
      </c>
      <c r="E298" s="37"/>
      <c r="F298" s="235" t="s">
        <v>459</v>
      </c>
      <c r="G298" s="37"/>
      <c r="H298" s="37"/>
      <c r="I298" s="147"/>
      <c r="J298" s="37"/>
      <c r="K298" s="37"/>
      <c r="L298" s="41"/>
      <c r="M298" s="236"/>
      <c r="N298" s="84"/>
      <c r="O298" s="84"/>
      <c r="P298" s="84"/>
      <c r="Q298" s="84"/>
      <c r="R298" s="84"/>
      <c r="S298" s="84"/>
      <c r="T298" s="85"/>
      <c r="AT298" s="15" t="s">
        <v>152</v>
      </c>
      <c r="AU298" s="15" t="s">
        <v>86</v>
      </c>
    </row>
    <row r="299" s="1" customFormat="1" ht="24" customHeight="1">
      <c r="B299" s="36"/>
      <c r="C299" s="237" t="s">
        <v>461</v>
      </c>
      <c r="D299" s="237" t="s">
        <v>160</v>
      </c>
      <c r="E299" s="238" t="s">
        <v>462</v>
      </c>
      <c r="F299" s="239" t="s">
        <v>463</v>
      </c>
      <c r="G299" s="240" t="s">
        <v>464</v>
      </c>
      <c r="H299" s="241">
        <v>1</v>
      </c>
      <c r="I299" s="242"/>
      <c r="J299" s="243">
        <f>ROUND(I299*H299,2)</f>
        <v>0</v>
      </c>
      <c r="K299" s="239" t="s">
        <v>149</v>
      </c>
      <c r="L299" s="244"/>
      <c r="M299" s="245" t="s">
        <v>1</v>
      </c>
      <c r="N299" s="246" t="s">
        <v>44</v>
      </c>
      <c r="O299" s="84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AR299" s="232" t="s">
        <v>164</v>
      </c>
      <c r="AT299" s="232" t="s">
        <v>160</v>
      </c>
      <c r="AU299" s="232" t="s">
        <v>86</v>
      </c>
      <c r="AY299" s="15" t="s">
        <v>142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5" t="s">
        <v>86</v>
      </c>
      <c r="BK299" s="233">
        <f>ROUND(I299*H299,2)</f>
        <v>0</v>
      </c>
      <c r="BL299" s="15" t="s">
        <v>164</v>
      </c>
      <c r="BM299" s="232" t="s">
        <v>465</v>
      </c>
    </row>
    <row r="300" s="1" customFormat="1">
      <c r="B300" s="36"/>
      <c r="C300" s="37"/>
      <c r="D300" s="234" t="s">
        <v>152</v>
      </c>
      <c r="E300" s="37"/>
      <c r="F300" s="235" t="s">
        <v>463</v>
      </c>
      <c r="G300" s="37"/>
      <c r="H300" s="37"/>
      <c r="I300" s="147"/>
      <c r="J300" s="37"/>
      <c r="K300" s="37"/>
      <c r="L300" s="41"/>
      <c r="M300" s="236"/>
      <c r="N300" s="84"/>
      <c r="O300" s="84"/>
      <c r="P300" s="84"/>
      <c r="Q300" s="84"/>
      <c r="R300" s="84"/>
      <c r="S300" s="84"/>
      <c r="T300" s="85"/>
      <c r="AT300" s="15" t="s">
        <v>152</v>
      </c>
      <c r="AU300" s="15" t="s">
        <v>86</v>
      </c>
    </row>
    <row r="301" s="1" customFormat="1" ht="24" customHeight="1">
      <c r="B301" s="36"/>
      <c r="C301" s="221" t="s">
        <v>466</v>
      </c>
      <c r="D301" s="221" t="s">
        <v>145</v>
      </c>
      <c r="E301" s="222" t="s">
        <v>467</v>
      </c>
      <c r="F301" s="223" t="s">
        <v>468</v>
      </c>
      <c r="G301" s="224" t="s">
        <v>163</v>
      </c>
      <c r="H301" s="225">
        <v>15</v>
      </c>
      <c r="I301" s="226"/>
      <c r="J301" s="227">
        <f>ROUND(I301*H301,2)</f>
        <v>0</v>
      </c>
      <c r="K301" s="223" t="s">
        <v>149</v>
      </c>
      <c r="L301" s="41"/>
      <c r="M301" s="228" t="s">
        <v>1</v>
      </c>
      <c r="N301" s="229" t="s">
        <v>44</v>
      </c>
      <c r="O301" s="84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32" t="s">
        <v>150</v>
      </c>
      <c r="AT301" s="232" t="s">
        <v>145</v>
      </c>
      <c r="AU301" s="232" t="s">
        <v>86</v>
      </c>
      <c r="AY301" s="15" t="s">
        <v>142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5" t="s">
        <v>86</v>
      </c>
      <c r="BK301" s="233">
        <f>ROUND(I301*H301,2)</f>
        <v>0</v>
      </c>
      <c r="BL301" s="15" t="s">
        <v>150</v>
      </c>
      <c r="BM301" s="232" t="s">
        <v>469</v>
      </c>
    </row>
    <row r="302" s="1" customFormat="1">
      <c r="B302" s="36"/>
      <c r="C302" s="37"/>
      <c r="D302" s="234" t="s">
        <v>152</v>
      </c>
      <c r="E302" s="37"/>
      <c r="F302" s="235" t="s">
        <v>470</v>
      </c>
      <c r="G302" s="37"/>
      <c r="H302" s="37"/>
      <c r="I302" s="147"/>
      <c r="J302" s="37"/>
      <c r="K302" s="37"/>
      <c r="L302" s="41"/>
      <c r="M302" s="236"/>
      <c r="N302" s="84"/>
      <c r="O302" s="84"/>
      <c r="P302" s="84"/>
      <c r="Q302" s="84"/>
      <c r="R302" s="84"/>
      <c r="S302" s="84"/>
      <c r="T302" s="85"/>
      <c r="AT302" s="15" t="s">
        <v>152</v>
      </c>
      <c r="AU302" s="15" t="s">
        <v>86</v>
      </c>
    </row>
    <row r="303" s="1" customFormat="1" ht="36" customHeight="1">
      <c r="B303" s="36"/>
      <c r="C303" s="237" t="s">
        <v>471</v>
      </c>
      <c r="D303" s="237" t="s">
        <v>160</v>
      </c>
      <c r="E303" s="238" t="s">
        <v>472</v>
      </c>
      <c r="F303" s="239" t="s">
        <v>473</v>
      </c>
      <c r="G303" s="240" t="s">
        <v>163</v>
      </c>
      <c r="H303" s="241">
        <v>3</v>
      </c>
      <c r="I303" s="242"/>
      <c r="J303" s="243">
        <f>ROUND(I303*H303,2)</f>
        <v>0</v>
      </c>
      <c r="K303" s="239" t="s">
        <v>201</v>
      </c>
      <c r="L303" s="244"/>
      <c r="M303" s="245" t="s">
        <v>1</v>
      </c>
      <c r="N303" s="246" t="s">
        <v>44</v>
      </c>
      <c r="O303" s="84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AR303" s="232" t="s">
        <v>150</v>
      </c>
      <c r="AT303" s="232" t="s">
        <v>160</v>
      </c>
      <c r="AU303" s="232" t="s">
        <v>86</v>
      </c>
      <c r="AY303" s="15" t="s">
        <v>142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5" t="s">
        <v>86</v>
      </c>
      <c r="BK303" s="233">
        <f>ROUND(I303*H303,2)</f>
        <v>0</v>
      </c>
      <c r="BL303" s="15" t="s">
        <v>150</v>
      </c>
      <c r="BM303" s="232" t="s">
        <v>474</v>
      </c>
    </row>
    <row r="304" s="1" customFormat="1">
      <c r="B304" s="36"/>
      <c r="C304" s="37"/>
      <c r="D304" s="234" t="s">
        <v>152</v>
      </c>
      <c r="E304" s="37"/>
      <c r="F304" s="235" t="s">
        <v>473</v>
      </c>
      <c r="G304" s="37"/>
      <c r="H304" s="37"/>
      <c r="I304" s="147"/>
      <c r="J304" s="37"/>
      <c r="K304" s="37"/>
      <c r="L304" s="41"/>
      <c r="M304" s="236"/>
      <c r="N304" s="84"/>
      <c r="O304" s="84"/>
      <c r="P304" s="84"/>
      <c r="Q304" s="84"/>
      <c r="R304" s="84"/>
      <c r="S304" s="84"/>
      <c r="T304" s="85"/>
      <c r="AT304" s="15" t="s">
        <v>152</v>
      </c>
      <c r="AU304" s="15" t="s">
        <v>86</v>
      </c>
    </row>
    <row r="305" s="1" customFormat="1">
      <c r="B305" s="36"/>
      <c r="C305" s="37"/>
      <c r="D305" s="234" t="s">
        <v>166</v>
      </c>
      <c r="E305" s="37"/>
      <c r="F305" s="247" t="s">
        <v>475</v>
      </c>
      <c r="G305" s="37"/>
      <c r="H305" s="37"/>
      <c r="I305" s="147"/>
      <c r="J305" s="37"/>
      <c r="K305" s="37"/>
      <c r="L305" s="41"/>
      <c r="M305" s="236"/>
      <c r="N305" s="84"/>
      <c r="O305" s="84"/>
      <c r="P305" s="84"/>
      <c r="Q305" s="84"/>
      <c r="R305" s="84"/>
      <c r="S305" s="84"/>
      <c r="T305" s="85"/>
      <c r="AT305" s="15" t="s">
        <v>166</v>
      </c>
      <c r="AU305" s="15" t="s">
        <v>86</v>
      </c>
    </row>
    <row r="306" s="1" customFormat="1" ht="36" customHeight="1">
      <c r="B306" s="36"/>
      <c r="C306" s="237" t="s">
        <v>476</v>
      </c>
      <c r="D306" s="237" t="s">
        <v>160</v>
      </c>
      <c r="E306" s="238" t="s">
        <v>477</v>
      </c>
      <c r="F306" s="239" t="s">
        <v>478</v>
      </c>
      <c r="G306" s="240" t="s">
        <v>163</v>
      </c>
      <c r="H306" s="241">
        <v>1</v>
      </c>
      <c r="I306" s="242"/>
      <c r="J306" s="243">
        <f>ROUND(I306*H306,2)</f>
        <v>0</v>
      </c>
      <c r="K306" s="239" t="s">
        <v>201</v>
      </c>
      <c r="L306" s="244"/>
      <c r="M306" s="245" t="s">
        <v>1</v>
      </c>
      <c r="N306" s="246" t="s">
        <v>44</v>
      </c>
      <c r="O306" s="84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32" t="s">
        <v>150</v>
      </c>
      <c r="AT306" s="232" t="s">
        <v>160</v>
      </c>
      <c r="AU306" s="232" t="s">
        <v>86</v>
      </c>
      <c r="AY306" s="15" t="s">
        <v>142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5" t="s">
        <v>86</v>
      </c>
      <c r="BK306" s="233">
        <f>ROUND(I306*H306,2)</f>
        <v>0</v>
      </c>
      <c r="BL306" s="15" t="s">
        <v>150</v>
      </c>
      <c r="BM306" s="232" t="s">
        <v>479</v>
      </c>
    </row>
    <row r="307" s="1" customFormat="1">
      <c r="B307" s="36"/>
      <c r="C307" s="37"/>
      <c r="D307" s="234" t="s">
        <v>152</v>
      </c>
      <c r="E307" s="37"/>
      <c r="F307" s="235" t="s">
        <v>478</v>
      </c>
      <c r="G307" s="37"/>
      <c r="H307" s="37"/>
      <c r="I307" s="147"/>
      <c r="J307" s="37"/>
      <c r="K307" s="37"/>
      <c r="L307" s="41"/>
      <c r="M307" s="236"/>
      <c r="N307" s="84"/>
      <c r="O307" s="84"/>
      <c r="P307" s="84"/>
      <c r="Q307" s="84"/>
      <c r="R307" s="84"/>
      <c r="S307" s="84"/>
      <c r="T307" s="85"/>
      <c r="AT307" s="15" t="s">
        <v>152</v>
      </c>
      <c r="AU307" s="15" t="s">
        <v>86</v>
      </c>
    </row>
    <row r="308" s="1" customFormat="1">
      <c r="B308" s="36"/>
      <c r="C308" s="37"/>
      <c r="D308" s="234" t="s">
        <v>166</v>
      </c>
      <c r="E308" s="37"/>
      <c r="F308" s="247" t="s">
        <v>480</v>
      </c>
      <c r="G308" s="37"/>
      <c r="H308" s="37"/>
      <c r="I308" s="147"/>
      <c r="J308" s="37"/>
      <c r="K308" s="37"/>
      <c r="L308" s="41"/>
      <c r="M308" s="236"/>
      <c r="N308" s="84"/>
      <c r="O308" s="84"/>
      <c r="P308" s="84"/>
      <c r="Q308" s="84"/>
      <c r="R308" s="84"/>
      <c r="S308" s="84"/>
      <c r="T308" s="85"/>
      <c r="AT308" s="15" t="s">
        <v>166</v>
      </c>
      <c r="AU308" s="15" t="s">
        <v>86</v>
      </c>
    </row>
    <row r="309" s="1" customFormat="1" ht="36" customHeight="1">
      <c r="B309" s="36"/>
      <c r="C309" s="237" t="s">
        <v>481</v>
      </c>
      <c r="D309" s="237" t="s">
        <v>160</v>
      </c>
      <c r="E309" s="238" t="s">
        <v>482</v>
      </c>
      <c r="F309" s="239" t="s">
        <v>483</v>
      </c>
      <c r="G309" s="240" t="s">
        <v>163</v>
      </c>
      <c r="H309" s="241">
        <v>1</v>
      </c>
      <c r="I309" s="242"/>
      <c r="J309" s="243">
        <f>ROUND(I309*H309,2)</f>
        <v>0</v>
      </c>
      <c r="K309" s="239" t="s">
        <v>201</v>
      </c>
      <c r="L309" s="244"/>
      <c r="M309" s="245" t="s">
        <v>1</v>
      </c>
      <c r="N309" s="246" t="s">
        <v>44</v>
      </c>
      <c r="O309" s="84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AR309" s="232" t="s">
        <v>150</v>
      </c>
      <c r="AT309" s="232" t="s">
        <v>160</v>
      </c>
      <c r="AU309" s="232" t="s">
        <v>86</v>
      </c>
      <c r="AY309" s="15" t="s">
        <v>142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5" t="s">
        <v>86</v>
      </c>
      <c r="BK309" s="233">
        <f>ROUND(I309*H309,2)</f>
        <v>0</v>
      </c>
      <c r="BL309" s="15" t="s">
        <v>150</v>
      </c>
      <c r="BM309" s="232" t="s">
        <v>484</v>
      </c>
    </row>
    <row r="310" s="1" customFormat="1">
      <c r="B310" s="36"/>
      <c r="C310" s="37"/>
      <c r="D310" s="234" t="s">
        <v>152</v>
      </c>
      <c r="E310" s="37"/>
      <c r="F310" s="235" t="s">
        <v>478</v>
      </c>
      <c r="G310" s="37"/>
      <c r="H310" s="37"/>
      <c r="I310" s="147"/>
      <c r="J310" s="37"/>
      <c r="K310" s="37"/>
      <c r="L310" s="41"/>
      <c r="M310" s="236"/>
      <c r="N310" s="84"/>
      <c r="O310" s="84"/>
      <c r="P310" s="84"/>
      <c r="Q310" s="84"/>
      <c r="R310" s="84"/>
      <c r="S310" s="84"/>
      <c r="T310" s="85"/>
      <c r="AT310" s="15" t="s">
        <v>152</v>
      </c>
      <c r="AU310" s="15" t="s">
        <v>86</v>
      </c>
    </row>
    <row r="311" s="1" customFormat="1">
      <c r="B311" s="36"/>
      <c r="C311" s="37"/>
      <c r="D311" s="234" t="s">
        <v>166</v>
      </c>
      <c r="E311" s="37"/>
      <c r="F311" s="247" t="s">
        <v>485</v>
      </c>
      <c r="G311" s="37"/>
      <c r="H311" s="37"/>
      <c r="I311" s="147"/>
      <c r="J311" s="37"/>
      <c r="K311" s="37"/>
      <c r="L311" s="41"/>
      <c r="M311" s="236"/>
      <c r="N311" s="84"/>
      <c r="O311" s="84"/>
      <c r="P311" s="84"/>
      <c r="Q311" s="84"/>
      <c r="R311" s="84"/>
      <c r="S311" s="84"/>
      <c r="T311" s="85"/>
      <c r="AT311" s="15" t="s">
        <v>166</v>
      </c>
      <c r="AU311" s="15" t="s">
        <v>86</v>
      </c>
    </row>
    <row r="312" s="1" customFormat="1" ht="24" customHeight="1">
      <c r="B312" s="36"/>
      <c r="C312" s="237" t="s">
        <v>486</v>
      </c>
      <c r="D312" s="237" t="s">
        <v>160</v>
      </c>
      <c r="E312" s="238" t="s">
        <v>487</v>
      </c>
      <c r="F312" s="239" t="s">
        <v>488</v>
      </c>
      <c r="G312" s="240" t="s">
        <v>163</v>
      </c>
      <c r="H312" s="241">
        <v>4</v>
      </c>
      <c r="I312" s="242"/>
      <c r="J312" s="243">
        <f>ROUND(I312*H312,2)</f>
        <v>0</v>
      </c>
      <c r="K312" s="239" t="s">
        <v>149</v>
      </c>
      <c r="L312" s="244"/>
      <c r="M312" s="245" t="s">
        <v>1</v>
      </c>
      <c r="N312" s="246" t="s">
        <v>44</v>
      </c>
      <c r="O312" s="84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AR312" s="232" t="s">
        <v>164</v>
      </c>
      <c r="AT312" s="232" t="s">
        <v>160</v>
      </c>
      <c r="AU312" s="232" t="s">
        <v>86</v>
      </c>
      <c r="AY312" s="15" t="s">
        <v>142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5" t="s">
        <v>86</v>
      </c>
      <c r="BK312" s="233">
        <f>ROUND(I312*H312,2)</f>
        <v>0</v>
      </c>
      <c r="BL312" s="15" t="s">
        <v>164</v>
      </c>
      <c r="BM312" s="232" t="s">
        <v>489</v>
      </c>
    </row>
    <row r="313" s="1" customFormat="1">
      <c r="B313" s="36"/>
      <c r="C313" s="37"/>
      <c r="D313" s="234" t="s">
        <v>152</v>
      </c>
      <c r="E313" s="37"/>
      <c r="F313" s="235" t="s">
        <v>488</v>
      </c>
      <c r="G313" s="37"/>
      <c r="H313" s="37"/>
      <c r="I313" s="147"/>
      <c r="J313" s="37"/>
      <c r="K313" s="37"/>
      <c r="L313" s="41"/>
      <c r="M313" s="236"/>
      <c r="N313" s="84"/>
      <c r="O313" s="84"/>
      <c r="P313" s="84"/>
      <c r="Q313" s="84"/>
      <c r="R313" s="84"/>
      <c r="S313" s="84"/>
      <c r="T313" s="85"/>
      <c r="AT313" s="15" t="s">
        <v>152</v>
      </c>
      <c r="AU313" s="15" t="s">
        <v>86</v>
      </c>
    </row>
    <row r="314" s="1" customFormat="1">
      <c r="B314" s="36"/>
      <c r="C314" s="37"/>
      <c r="D314" s="234" t="s">
        <v>166</v>
      </c>
      <c r="E314" s="37"/>
      <c r="F314" s="247" t="s">
        <v>490</v>
      </c>
      <c r="G314" s="37"/>
      <c r="H314" s="37"/>
      <c r="I314" s="147"/>
      <c r="J314" s="37"/>
      <c r="K314" s="37"/>
      <c r="L314" s="41"/>
      <c r="M314" s="236"/>
      <c r="N314" s="84"/>
      <c r="O314" s="84"/>
      <c r="P314" s="84"/>
      <c r="Q314" s="84"/>
      <c r="R314" s="84"/>
      <c r="S314" s="84"/>
      <c r="T314" s="85"/>
      <c r="AT314" s="15" t="s">
        <v>166</v>
      </c>
      <c r="AU314" s="15" t="s">
        <v>86</v>
      </c>
    </row>
    <row r="315" s="1" customFormat="1" ht="36" customHeight="1">
      <c r="B315" s="36"/>
      <c r="C315" s="237" t="s">
        <v>491</v>
      </c>
      <c r="D315" s="237" t="s">
        <v>160</v>
      </c>
      <c r="E315" s="238" t="s">
        <v>492</v>
      </c>
      <c r="F315" s="239" t="s">
        <v>493</v>
      </c>
      <c r="G315" s="240" t="s">
        <v>163</v>
      </c>
      <c r="H315" s="241">
        <v>5</v>
      </c>
      <c r="I315" s="242"/>
      <c r="J315" s="243">
        <f>ROUND(I315*H315,2)</f>
        <v>0</v>
      </c>
      <c r="K315" s="239" t="s">
        <v>149</v>
      </c>
      <c r="L315" s="244"/>
      <c r="M315" s="245" t="s">
        <v>1</v>
      </c>
      <c r="N315" s="246" t="s">
        <v>44</v>
      </c>
      <c r="O315" s="84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AR315" s="232" t="s">
        <v>164</v>
      </c>
      <c r="AT315" s="232" t="s">
        <v>160</v>
      </c>
      <c r="AU315" s="232" t="s">
        <v>86</v>
      </c>
      <c r="AY315" s="15" t="s">
        <v>142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5" t="s">
        <v>86</v>
      </c>
      <c r="BK315" s="233">
        <f>ROUND(I315*H315,2)</f>
        <v>0</v>
      </c>
      <c r="BL315" s="15" t="s">
        <v>164</v>
      </c>
      <c r="BM315" s="232" t="s">
        <v>494</v>
      </c>
    </row>
    <row r="316" s="1" customFormat="1">
      <c r="B316" s="36"/>
      <c r="C316" s="37"/>
      <c r="D316" s="234" t="s">
        <v>152</v>
      </c>
      <c r="E316" s="37"/>
      <c r="F316" s="235" t="s">
        <v>493</v>
      </c>
      <c r="G316" s="37"/>
      <c r="H316" s="37"/>
      <c r="I316" s="147"/>
      <c r="J316" s="37"/>
      <c r="K316" s="37"/>
      <c r="L316" s="41"/>
      <c r="M316" s="236"/>
      <c r="N316" s="84"/>
      <c r="O316" s="84"/>
      <c r="P316" s="84"/>
      <c r="Q316" s="84"/>
      <c r="R316" s="84"/>
      <c r="S316" s="84"/>
      <c r="T316" s="85"/>
      <c r="AT316" s="15" t="s">
        <v>152</v>
      </c>
      <c r="AU316" s="15" t="s">
        <v>86</v>
      </c>
    </row>
    <row r="317" s="1" customFormat="1">
      <c r="B317" s="36"/>
      <c r="C317" s="37"/>
      <c r="D317" s="234" t="s">
        <v>166</v>
      </c>
      <c r="E317" s="37"/>
      <c r="F317" s="247" t="s">
        <v>495</v>
      </c>
      <c r="G317" s="37"/>
      <c r="H317" s="37"/>
      <c r="I317" s="147"/>
      <c r="J317" s="37"/>
      <c r="K317" s="37"/>
      <c r="L317" s="41"/>
      <c r="M317" s="236"/>
      <c r="N317" s="84"/>
      <c r="O317" s="84"/>
      <c r="P317" s="84"/>
      <c r="Q317" s="84"/>
      <c r="R317" s="84"/>
      <c r="S317" s="84"/>
      <c r="T317" s="85"/>
      <c r="AT317" s="15" t="s">
        <v>166</v>
      </c>
      <c r="AU317" s="15" t="s">
        <v>86</v>
      </c>
    </row>
    <row r="318" s="1" customFormat="1" ht="24" customHeight="1">
      <c r="B318" s="36"/>
      <c r="C318" s="221" t="s">
        <v>496</v>
      </c>
      <c r="D318" s="221" t="s">
        <v>145</v>
      </c>
      <c r="E318" s="222" t="s">
        <v>497</v>
      </c>
      <c r="F318" s="223" t="s">
        <v>498</v>
      </c>
      <c r="G318" s="224" t="s">
        <v>163</v>
      </c>
      <c r="H318" s="225">
        <v>5</v>
      </c>
      <c r="I318" s="226"/>
      <c r="J318" s="227">
        <f>ROUND(I318*H318,2)</f>
        <v>0</v>
      </c>
      <c r="K318" s="223" t="s">
        <v>149</v>
      </c>
      <c r="L318" s="41"/>
      <c r="M318" s="228" t="s">
        <v>1</v>
      </c>
      <c r="N318" s="229" t="s">
        <v>44</v>
      </c>
      <c r="O318" s="84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AR318" s="232" t="s">
        <v>150</v>
      </c>
      <c r="AT318" s="232" t="s">
        <v>145</v>
      </c>
      <c r="AU318" s="232" t="s">
        <v>86</v>
      </c>
      <c r="AY318" s="15" t="s">
        <v>142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5" t="s">
        <v>86</v>
      </c>
      <c r="BK318" s="233">
        <f>ROUND(I318*H318,2)</f>
        <v>0</v>
      </c>
      <c r="BL318" s="15" t="s">
        <v>150</v>
      </c>
      <c r="BM318" s="232" t="s">
        <v>499</v>
      </c>
    </row>
    <row r="319" s="1" customFormat="1">
      <c r="B319" s="36"/>
      <c r="C319" s="37"/>
      <c r="D319" s="234" t="s">
        <v>152</v>
      </c>
      <c r="E319" s="37"/>
      <c r="F319" s="235" t="s">
        <v>498</v>
      </c>
      <c r="G319" s="37"/>
      <c r="H319" s="37"/>
      <c r="I319" s="147"/>
      <c r="J319" s="37"/>
      <c r="K319" s="37"/>
      <c r="L319" s="41"/>
      <c r="M319" s="236"/>
      <c r="N319" s="84"/>
      <c r="O319" s="84"/>
      <c r="P319" s="84"/>
      <c r="Q319" s="84"/>
      <c r="R319" s="84"/>
      <c r="S319" s="84"/>
      <c r="T319" s="85"/>
      <c r="AT319" s="15" t="s">
        <v>152</v>
      </c>
      <c r="AU319" s="15" t="s">
        <v>86</v>
      </c>
    </row>
    <row r="320" s="1" customFormat="1">
      <c r="B320" s="36"/>
      <c r="C320" s="37"/>
      <c r="D320" s="234" t="s">
        <v>166</v>
      </c>
      <c r="E320" s="37"/>
      <c r="F320" s="247" t="s">
        <v>500</v>
      </c>
      <c r="G320" s="37"/>
      <c r="H320" s="37"/>
      <c r="I320" s="147"/>
      <c r="J320" s="37"/>
      <c r="K320" s="37"/>
      <c r="L320" s="41"/>
      <c r="M320" s="236"/>
      <c r="N320" s="84"/>
      <c r="O320" s="84"/>
      <c r="P320" s="84"/>
      <c r="Q320" s="84"/>
      <c r="R320" s="84"/>
      <c r="S320" s="84"/>
      <c r="T320" s="85"/>
      <c r="AT320" s="15" t="s">
        <v>166</v>
      </c>
      <c r="AU320" s="15" t="s">
        <v>86</v>
      </c>
    </row>
    <row r="321" s="1" customFormat="1" ht="36" customHeight="1">
      <c r="B321" s="36"/>
      <c r="C321" s="237" t="s">
        <v>501</v>
      </c>
      <c r="D321" s="237" t="s">
        <v>160</v>
      </c>
      <c r="E321" s="238" t="s">
        <v>502</v>
      </c>
      <c r="F321" s="239" t="s">
        <v>503</v>
      </c>
      <c r="G321" s="240" t="s">
        <v>163</v>
      </c>
      <c r="H321" s="241">
        <v>2</v>
      </c>
      <c r="I321" s="242"/>
      <c r="J321" s="243">
        <f>ROUND(I321*H321,2)</f>
        <v>0</v>
      </c>
      <c r="K321" s="239" t="s">
        <v>149</v>
      </c>
      <c r="L321" s="244"/>
      <c r="M321" s="245" t="s">
        <v>1</v>
      </c>
      <c r="N321" s="246" t="s">
        <v>44</v>
      </c>
      <c r="O321" s="84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AR321" s="232" t="s">
        <v>164</v>
      </c>
      <c r="AT321" s="232" t="s">
        <v>160</v>
      </c>
      <c r="AU321" s="232" t="s">
        <v>86</v>
      </c>
      <c r="AY321" s="15" t="s">
        <v>142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5" t="s">
        <v>86</v>
      </c>
      <c r="BK321" s="233">
        <f>ROUND(I321*H321,2)</f>
        <v>0</v>
      </c>
      <c r="BL321" s="15" t="s">
        <v>164</v>
      </c>
      <c r="BM321" s="232" t="s">
        <v>504</v>
      </c>
    </row>
    <row r="322" s="1" customFormat="1">
      <c r="B322" s="36"/>
      <c r="C322" s="37"/>
      <c r="D322" s="234" t="s">
        <v>152</v>
      </c>
      <c r="E322" s="37"/>
      <c r="F322" s="235" t="s">
        <v>503</v>
      </c>
      <c r="G322" s="37"/>
      <c r="H322" s="37"/>
      <c r="I322" s="147"/>
      <c r="J322" s="37"/>
      <c r="K322" s="37"/>
      <c r="L322" s="41"/>
      <c r="M322" s="236"/>
      <c r="N322" s="84"/>
      <c r="O322" s="84"/>
      <c r="P322" s="84"/>
      <c r="Q322" s="84"/>
      <c r="R322" s="84"/>
      <c r="S322" s="84"/>
      <c r="T322" s="85"/>
      <c r="AT322" s="15" t="s">
        <v>152</v>
      </c>
      <c r="AU322" s="15" t="s">
        <v>86</v>
      </c>
    </row>
    <row r="323" s="1" customFormat="1">
      <c r="B323" s="36"/>
      <c r="C323" s="37"/>
      <c r="D323" s="234" t="s">
        <v>166</v>
      </c>
      <c r="E323" s="37"/>
      <c r="F323" s="247" t="s">
        <v>505</v>
      </c>
      <c r="G323" s="37"/>
      <c r="H323" s="37"/>
      <c r="I323" s="147"/>
      <c r="J323" s="37"/>
      <c r="K323" s="37"/>
      <c r="L323" s="41"/>
      <c r="M323" s="236"/>
      <c r="N323" s="84"/>
      <c r="O323" s="84"/>
      <c r="P323" s="84"/>
      <c r="Q323" s="84"/>
      <c r="R323" s="84"/>
      <c r="S323" s="84"/>
      <c r="T323" s="85"/>
      <c r="AT323" s="15" t="s">
        <v>166</v>
      </c>
      <c r="AU323" s="15" t="s">
        <v>86</v>
      </c>
    </row>
    <row r="324" s="1" customFormat="1" ht="24" customHeight="1">
      <c r="B324" s="36"/>
      <c r="C324" s="221" t="s">
        <v>506</v>
      </c>
      <c r="D324" s="221" t="s">
        <v>145</v>
      </c>
      <c r="E324" s="222" t="s">
        <v>507</v>
      </c>
      <c r="F324" s="223" t="s">
        <v>508</v>
      </c>
      <c r="G324" s="224" t="s">
        <v>163</v>
      </c>
      <c r="H324" s="225">
        <v>2</v>
      </c>
      <c r="I324" s="226"/>
      <c r="J324" s="227">
        <f>ROUND(I324*H324,2)</f>
        <v>0</v>
      </c>
      <c r="K324" s="223" t="s">
        <v>149</v>
      </c>
      <c r="L324" s="41"/>
      <c r="M324" s="228" t="s">
        <v>1</v>
      </c>
      <c r="N324" s="229" t="s">
        <v>44</v>
      </c>
      <c r="O324" s="84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AR324" s="232" t="s">
        <v>150</v>
      </c>
      <c r="AT324" s="232" t="s">
        <v>145</v>
      </c>
      <c r="AU324" s="232" t="s">
        <v>86</v>
      </c>
      <c r="AY324" s="15" t="s">
        <v>142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5" t="s">
        <v>86</v>
      </c>
      <c r="BK324" s="233">
        <f>ROUND(I324*H324,2)</f>
        <v>0</v>
      </c>
      <c r="BL324" s="15" t="s">
        <v>150</v>
      </c>
      <c r="BM324" s="232" t="s">
        <v>509</v>
      </c>
    </row>
    <row r="325" s="1" customFormat="1">
      <c r="B325" s="36"/>
      <c r="C325" s="37"/>
      <c r="D325" s="234" t="s">
        <v>152</v>
      </c>
      <c r="E325" s="37"/>
      <c r="F325" s="235" t="s">
        <v>510</v>
      </c>
      <c r="G325" s="37"/>
      <c r="H325" s="37"/>
      <c r="I325" s="147"/>
      <c r="J325" s="37"/>
      <c r="K325" s="37"/>
      <c r="L325" s="41"/>
      <c r="M325" s="236"/>
      <c r="N325" s="84"/>
      <c r="O325" s="84"/>
      <c r="P325" s="84"/>
      <c r="Q325" s="84"/>
      <c r="R325" s="84"/>
      <c r="S325" s="84"/>
      <c r="T325" s="85"/>
      <c r="AT325" s="15" t="s">
        <v>152</v>
      </c>
      <c r="AU325" s="15" t="s">
        <v>86</v>
      </c>
    </row>
    <row r="326" s="1" customFormat="1">
      <c r="B326" s="36"/>
      <c r="C326" s="37"/>
      <c r="D326" s="234" t="s">
        <v>166</v>
      </c>
      <c r="E326" s="37"/>
      <c r="F326" s="247" t="s">
        <v>511</v>
      </c>
      <c r="G326" s="37"/>
      <c r="H326" s="37"/>
      <c r="I326" s="147"/>
      <c r="J326" s="37"/>
      <c r="K326" s="37"/>
      <c r="L326" s="41"/>
      <c r="M326" s="236"/>
      <c r="N326" s="84"/>
      <c r="O326" s="84"/>
      <c r="P326" s="84"/>
      <c r="Q326" s="84"/>
      <c r="R326" s="84"/>
      <c r="S326" s="84"/>
      <c r="T326" s="85"/>
      <c r="AT326" s="15" t="s">
        <v>166</v>
      </c>
      <c r="AU326" s="15" t="s">
        <v>86</v>
      </c>
    </row>
    <row r="327" s="1" customFormat="1" ht="24" customHeight="1">
      <c r="B327" s="36"/>
      <c r="C327" s="221" t="s">
        <v>512</v>
      </c>
      <c r="D327" s="221" t="s">
        <v>145</v>
      </c>
      <c r="E327" s="222" t="s">
        <v>513</v>
      </c>
      <c r="F327" s="223" t="s">
        <v>514</v>
      </c>
      <c r="G327" s="224" t="s">
        <v>163</v>
      </c>
      <c r="H327" s="225">
        <v>30</v>
      </c>
      <c r="I327" s="226"/>
      <c r="J327" s="227">
        <f>ROUND(I327*H327,2)</f>
        <v>0</v>
      </c>
      <c r="K327" s="223" t="s">
        <v>149</v>
      </c>
      <c r="L327" s="41"/>
      <c r="M327" s="228" t="s">
        <v>1</v>
      </c>
      <c r="N327" s="229" t="s">
        <v>44</v>
      </c>
      <c r="O327" s="84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AR327" s="232" t="s">
        <v>150</v>
      </c>
      <c r="AT327" s="232" t="s">
        <v>145</v>
      </c>
      <c r="AU327" s="232" t="s">
        <v>86</v>
      </c>
      <c r="AY327" s="15" t="s">
        <v>142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5" t="s">
        <v>86</v>
      </c>
      <c r="BK327" s="233">
        <f>ROUND(I327*H327,2)</f>
        <v>0</v>
      </c>
      <c r="BL327" s="15" t="s">
        <v>150</v>
      </c>
      <c r="BM327" s="232" t="s">
        <v>515</v>
      </c>
    </row>
    <row r="328" s="1" customFormat="1">
      <c r="B328" s="36"/>
      <c r="C328" s="37"/>
      <c r="D328" s="234" t="s">
        <v>152</v>
      </c>
      <c r="E328" s="37"/>
      <c r="F328" s="235" t="s">
        <v>514</v>
      </c>
      <c r="G328" s="37"/>
      <c r="H328" s="37"/>
      <c r="I328" s="147"/>
      <c r="J328" s="37"/>
      <c r="K328" s="37"/>
      <c r="L328" s="41"/>
      <c r="M328" s="236"/>
      <c r="N328" s="84"/>
      <c r="O328" s="84"/>
      <c r="P328" s="84"/>
      <c r="Q328" s="84"/>
      <c r="R328" s="84"/>
      <c r="S328" s="84"/>
      <c r="T328" s="85"/>
      <c r="AT328" s="15" t="s">
        <v>152</v>
      </c>
      <c r="AU328" s="15" t="s">
        <v>86</v>
      </c>
    </row>
    <row r="329" s="1" customFormat="1" ht="24" customHeight="1">
      <c r="B329" s="36"/>
      <c r="C329" s="221" t="s">
        <v>516</v>
      </c>
      <c r="D329" s="221" t="s">
        <v>145</v>
      </c>
      <c r="E329" s="222" t="s">
        <v>517</v>
      </c>
      <c r="F329" s="223" t="s">
        <v>518</v>
      </c>
      <c r="G329" s="224" t="s">
        <v>519</v>
      </c>
      <c r="H329" s="225">
        <v>49</v>
      </c>
      <c r="I329" s="226"/>
      <c r="J329" s="227">
        <f>ROUND(I329*H329,2)</f>
        <v>0</v>
      </c>
      <c r="K329" s="223" t="s">
        <v>149</v>
      </c>
      <c r="L329" s="41"/>
      <c r="M329" s="228" t="s">
        <v>1</v>
      </c>
      <c r="N329" s="229" t="s">
        <v>44</v>
      </c>
      <c r="O329" s="84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AR329" s="232" t="s">
        <v>150</v>
      </c>
      <c r="AT329" s="232" t="s">
        <v>145</v>
      </c>
      <c r="AU329" s="232" t="s">
        <v>86</v>
      </c>
      <c r="AY329" s="15" t="s">
        <v>142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5" t="s">
        <v>86</v>
      </c>
      <c r="BK329" s="233">
        <f>ROUND(I329*H329,2)</f>
        <v>0</v>
      </c>
      <c r="BL329" s="15" t="s">
        <v>150</v>
      </c>
      <c r="BM329" s="232" t="s">
        <v>520</v>
      </c>
    </row>
    <row r="330" s="1" customFormat="1">
      <c r="B330" s="36"/>
      <c r="C330" s="37"/>
      <c r="D330" s="234" t="s">
        <v>152</v>
      </c>
      <c r="E330" s="37"/>
      <c r="F330" s="235" t="s">
        <v>521</v>
      </c>
      <c r="G330" s="37"/>
      <c r="H330" s="37"/>
      <c r="I330" s="147"/>
      <c r="J330" s="37"/>
      <c r="K330" s="37"/>
      <c r="L330" s="41"/>
      <c r="M330" s="236"/>
      <c r="N330" s="84"/>
      <c r="O330" s="84"/>
      <c r="P330" s="84"/>
      <c r="Q330" s="84"/>
      <c r="R330" s="84"/>
      <c r="S330" s="84"/>
      <c r="T330" s="85"/>
      <c r="AT330" s="15" t="s">
        <v>152</v>
      </c>
      <c r="AU330" s="15" t="s">
        <v>86</v>
      </c>
    </row>
    <row r="331" s="1" customFormat="1">
      <c r="B331" s="36"/>
      <c r="C331" s="37"/>
      <c r="D331" s="234" t="s">
        <v>166</v>
      </c>
      <c r="E331" s="37"/>
      <c r="F331" s="247" t="s">
        <v>522</v>
      </c>
      <c r="G331" s="37"/>
      <c r="H331" s="37"/>
      <c r="I331" s="147"/>
      <c r="J331" s="37"/>
      <c r="K331" s="37"/>
      <c r="L331" s="41"/>
      <c r="M331" s="236"/>
      <c r="N331" s="84"/>
      <c r="O331" s="84"/>
      <c r="P331" s="84"/>
      <c r="Q331" s="84"/>
      <c r="R331" s="84"/>
      <c r="S331" s="84"/>
      <c r="T331" s="85"/>
      <c r="AT331" s="15" t="s">
        <v>166</v>
      </c>
      <c r="AU331" s="15" t="s">
        <v>86</v>
      </c>
    </row>
    <row r="332" s="11" customFormat="1">
      <c r="B332" s="248"/>
      <c r="C332" s="249"/>
      <c r="D332" s="234" t="s">
        <v>410</v>
      </c>
      <c r="E332" s="250" t="s">
        <v>1</v>
      </c>
      <c r="F332" s="251" t="s">
        <v>523</v>
      </c>
      <c r="G332" s="249"/>
      <c r="H332" s="252">
        <v>0.5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AT332" s="258" t="s">
        <v>410</v>
      </c>
      <c r="AU332" s="258" t="s">
        <v>86</v>
      </c>
      <c r="AV332" s="11" t="s">
        <v>88</v>
      </c>
      <c r="AW332" s="11" t="s">
        <v>36</v>
      </c>
      <c r="AX332" s="11" t="s">
        <v>79</v>
      </c>
      <c r="AY332" s="258" t="s">
        <v>142</v>
      </c>
    </row>
    <row r="333" s="11" customFormat="1">
      <c r="B333" s="248"/>
      <c r="C333" s="249"/>
      <c r="D333" s="234" t="s">
        <v>410</v>
      </c>
      <c r="E333" s="250" t="s">
        <v>1</v>
      </c>
      <c r="F333" s="251" t="s">
        <v>524</v>
      </c>
      <c r="G333" s="249"/>
      <c r="H333" s="252">
        <v>1.5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AT333" s="258" t="s">
        <v>410</v>
      </c>
      <c r="AU333" s="258" t="s">
        <v>86</v>
      </c>
      <c r="AV333" s="11" t="s">
        <v>88</v>
      </c>
      <c r="AW333" s="11" t="s">
        <v>36</v>
      </c>
      <c r="AX333" s="11" t="s">
        <v>79</v>
      </c>
      <c r="AY333" s="258" t="s">
        <v>142</v>
      </c>
    </row>
    <row r="334" s="11" customFormat="1">
      <c r="B334" s="248"/>
      <c r="C334" s="249"/>
      <c r="D334" s="234" t="s">
        <v>410</v>
      </c>
      <c r="E334" s="250" t="s">
        <v>1</v>
      </c>
      <c r="F334" s="251" t="s">
        <v>525</v>
      </c>
      <c r="G334" s="249"/>
      <c r="H334" s="252">
        <v>6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AT334" s="258" t="s">
        <v>410</v>
      </c>
      <c r="AU334" s="258" t="s">
        <v>86</v>
      </c>
      <c r="AV334" s="11" t="s">
        <v>88</v>
      </c>
      <c r="AW334" s="11" t="s">
        <v>36</v>
      </c>
      <c r="AX334" s="11" t="s">
        <v>79</v>
      </c>
      <c r="AY334" s="258" t="s">
        <v>142</v>
      </c>
    </row>
    <row r="335" s="11" customFormat="1">
      <c r="B335" s="248"/>
      <c r="C335" s="249"/>
      <c r="D335" s="234" t="s">
        <v>410</v>
      </c>
      <c r="E335" s="250" t="s">
        <v>1</v>
      </c>
      <c r="F335" s="251" t="s">
        <v>526</v>
      </c>
      <c r="G335" s="249"/>
      <c r="H335" s="252">
        <v>3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AT335" s="258" t="s">
        <v>410</v>
      </c>
      <c r="AU335" s="258" t="s">
        <v>86</v>
      </c>
      <c r="AV335" s="11" t="s">
        <v>88</v>
      </c>
      <c r="AW335" s="11" t="s">
        <v>36</v>
      </c>
      <c r="AX335" s="11" t="s">
        <v>79</v>
      </c>
      <c r="AY335" s="258" t="s">
        <v>142</v>
      </c>
    </row>
    <row r="336" s="11" customFormat="1">
      <c r="B336" s="248"/>
      <c r="C336" s="249"/>
      <c r="D336" s="234" t="s">
        <v>410</v>
      </c>
      <c r="E336" s="250" t="s">
        <v>1</v>
      </c>
      <c r="F336" s="251" t="s">
        <v>527</v>
      </c>
      <c r="G336" s="249"/>
      <c r="H336" s="252">
        <v>20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AT336" s="258" t="s">
        <v>410</v>
      </c>
      <c r="AU336" s="258" t="s">
        <v>86</v>
      </c>
      <c r="AV336" s="11" t="s">
        <v>88</v>
      </c>
      <c r="AW336" s="11" t="s">
        <v>36</v>
      </c>
      <c r="AX336" s="11" t="s">
        <v>79</v>
      </c>
      <c r="AY336" s="258" t="s">
        <v>142</v>
      </c>
    </row>
    <row r="337" s="11" customFormat="1">
      <c r="B337" s="248"/>
      <c r="C337" s="249"/>
      <c r="D337" s="234" t="s">
        <v>410</v>
      </c>
      <c r="E337" s="250" t="s">
        <v>1</v>
      </c>
      <c r="F337" s="251" t="s">
        <v>528</v>
      </c>
      <c r="G337" s="249"/>
      <c r="H337" s="252">
        <v>10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AT337" s="258" t="s">
        <v>410</v>
      </c>
      <c r="AU337" s="258" t="s">
        <v>86</v>
      </c>
      <c r="AV337" s="11" t="s">
        <v>88</v>
      </c>
      <c r="AW337" s="11" t="s">
        <v>36</v>
      </c>
      <c r="AX337" s="11" t="s">
        <v>79</v>
      </c>
      <c r="AY337" s="258" t="s">
        <v>142</v>
      </c>
    </row>
    <row r="338" s="11" customFormat="1">
      <c r="B338" s="248"/>
      <c r="C338" s="249"/>
      <c r="D338" s="234" t="s">
        <v>410</v>
      </c>
      <c r="E338" s="250" t="s">
        <v>1</v>
      </c>
      <c r="F338" s="251" t="s">
        <v>529</v>
      </c>
      <c r="G338" s="249"/>
      <c r="H338" s="252">
        <v>6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AT338" s="258" t="s">
        <v>410</v>
      </c>
      <c r="AU338" s="258" t="s">
        <v>86</v>
      </c>
      <c r="AV338" s="11" t="s">
        <v>88</v>
      </c>
      <c r="AW338" s="11" t="s">
        <v>36</v>
      </c>
      <c r="AX338" s="11" t="s">
        <v>79</v>
      </c>
      <c r="AY338" s="258" t="s">
        <v>142</v>
      </c>
    </row>
    <row r="339" s="11" customFormat="1">
      <c r="B339" s="248"/>
      <c r="C339" s="249"/>
      <c r="D339" s="234" t="s">
        <v>410</v>
      </c>
      <c r="E339" s="250" t="s">
        <v>1</v>
      </c>
      <c r="F339" s="251" t="s">
        <v>530</v>
      </c>
      <c r="G339" s="249"/>
      <c r="H339" s="252">
        <v>2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AT339" s="258" t="s">
        <v>410</v>
      </c>
      <c r="AU339" s="258" t="s">
        <v>86</v>
      </c>
      <c r="AV339" s="11" t="s">
        <v>88</v>
      </c>
      <c r="AW339" s="11" t="s">
        <v>36</v>
      </c>
      <c r="AX339" s="11" t="s">
        <v>79</v>
      </c>
      <c r="AY339" s="258" t="s">
        <v>142</v>
      </c>
    </row>
    <row r="340" s="12" customFormat="1">
      <c r="B340" s="259"/>
      <c r="C340" s="260"/>
      <c r="D340" s="234" t="s">
        <v>410</v>
      </c>
      <c r="E340" s="261" t="s">
        <v>1</v>
      </c>
      <c r="F340" s="262" t="s">
        <v>413</v>
      </c>
      <c r="G340" s="260"/>
      <c r="H340" s="263">
        <v>49</v>
      </c>
      <c r="I340" s="264"/>
      <c r="J340" s="260"/>
      <c r="K340" s="260"/>
      <c r="L340" s="265"/>
      <c r="M340" s="266"/>
      <c r="N340" s="267"/>
      <c r="O340" s="267"/>
      <c r="P340" s="267"/>
      <c r="Q340" s="267"/>
      <c r="R340" s="267"/>
      <c r="S340" s="267"/>
      <c r="T340" s="268"/>
      <c r="AT340" s="269" t="s">
        <v>410</v>
      </c>
      <c r="AU340" s="269" t="s">
        <v>86</v>
      </c>
      <c r="AV340" s="12" t="s">
        <v>141</v>
      </c>
      <c r="AW340" s="12" t="s">
        <v>36</v>
      </c>
      <c r="AX340" s="12" t="s">
        <v>86</v>
      </c>
      <c r="AY340" s="269" t="s">
        <v>142</v>
      </c>
    </row>
    <row r="341" s="10" customFormat="1" ht="25.92" customHeight="1">
      <c r="B341" s="207"/>
      <c r="C341" s="208"/>
      <c r="D341" s="209" t="s">
        <v>78</v>
      </c>
      <c r="E341" s="210" t="s">
        <v>531</v>
      </c>
      <c r="F341" s="210" t="s">
        <v>532</v>
      </c>
      <c r="G341" s="208"/>
      <c r="H341" s="208"/>
      <c r="I341" s="211"/>
      <c r="J341" s="212">
        <f>BK341</f>
        <v>0</v>
      </c>
      <c r="K341" s="208"/>
      <c r="L341" s="213"/>
      <c r="M341" s="214"/>
      <c r="N341" s="215"/>
      <c r="O341" s="215"/>
      <c r="P341" s="216">
        <f>SUM(P342:P531)</f>
        <v>0</v>
      </c>
      <c r="Q341" s="215"/>
      <c r="R341" s="216">
        <f>SUM(R342:R531)</f>
        <v>0</v>
      </c>
      <c r="S341" s="215"/>
      <c r="T341" s="217">
        <f>SUM(T342:T531)</f>
        <v>0</v>
      </c>
      <c r="AR341" s="218" t="s">
        <v>141</v>
      </c>
      <c r="AT341" s="219" t="s">
        <v>78</v>
      </c>
      <c r="AU341" s="219" t="s">
        <v>79</v>
      </c>
      <c r="AY341" s="218" t="s">
        <v>142</v>
      </c>
      <c r="BK341" s="220">
        <f>SUM(BK342:BK531)</f>
        <v>0</v>
      </c>
    </row>
    <row r="342" s="1" customFormat="1" ht="24" customHeight="1">
      <c r="B342" s="36"/>
      <c r="C342" s="221" t="s">
        <v>533</v>
      </c>
      <c r="D342" s="221" t="s">
        <v>145</v>
      </c>
      <c r="E342" s="222" t="s">
        <v>534</v>
      </c>
      <c r="F342" s="223" t="s">
        <v>535</v>
      </c>
      <c r="G342" s="224" t="s">
        <v>163</v>
      </c>
      <c r="H342" s="225">
        <v>3</v>
      </c>
      <c r="I342" s="226"/>
      <c r="J342" s="227">
        <f>ROUND(I342*H342,2)</f>
        <v>0</v>
      </c>
      <c r="K342" s="223" t="s">
        <v>149</v>
      </c>
      <c r="L342" s="41"/>
      <c r="M342" s="228" t="s">
        <v>1</v>
      </c>
      <c r="N342" s="229" t="s">
        <v>44</v>
      </c>
      <c r="O342" s="84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AR342" s="232" t="s">
        <v>150</v>
      </c>
      <c r="AT342" s="232" t="s">
        <v>145</v>
      </c>
      <c r="AU342" s="232" t="s">
        <v>86</v>
      </c>
      <c r="AY342" s="15" t="s">
        <v>142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5" t="s">
        <v>86</v>
      </c>
      <c r="BK342" s="233">
        <f>ROUND(I342*H342,2)</f>
        <v>0</v>
      </c>
      <c r="BL342" s="15" t="s">
        <v>150</v>
      </c>
      <c r="BM342" s="232" t="s">
        <v>536</v>
      </c>
    </row>
    <row r="343" s="1" customFormat="1">
      <c r="B343" s="36"/>
      <c r="C343" s="37"/>
      <c r="D343" s="234" t="s">
        <v>152</v>
      </c>
      <c r="E343" s="37"/>
      <c r="F343" s="235" t="s">
        <v>535</v>
      </c>
      <c r="G343" s="37"/>
      <c r="H343" s="37"/>
      <c r="I343" s="147"/>
      <c r="J343" s="37"/>
      <c r="K343" s="37"/>
      <c r="L343" s="41"/>
      <c r="M343" s="236"/>
      <c r="N343" s="84"/>
      <c r="O343" s="84"/>
      <c r="P343" s="84"/>
      <c r="Q343" s="84"/>
      <c r="R343" s="84"/>
      <c r="S343" s="84"/>
      <c r="T343" s="85"/>
      <c r="AT343" s="15" t="s">
        <v>152</v>
      </c>
      <c r="AU343" s="15" t="s">
        <v>86</v>
      </c>
    </row>
    <row r="344" s="1" customFormat="1">
      <c r="B344" s="36"/>
      <c r="C344" s="37"/>
      <c r="D344" s="234" t="s">
        <v>166</v>
      </c>
      <c r="E344" s="37"/>
      <c r="F344" s="247" t="s">
        <v>537</v>
      </c>
      <c r="G344" s="37"/>
      <c r="H344" s="37"/>
      <c r="I344" s="147"/>
      <c r="J344" s="37"/>
      <c r="K344" s="37"/>
      <c r="L344" s="41"/>
      <c r="M344" s="236"/>
      <c r="N344" s="84"/>
      <c r="O344" s="84"/>
      <c r="P344" s="84"/>
      <c r="Q344" s="84"/>
      <c r="R344" s="84"/>
      <c r="S344" s="84"/>
      <c r="T344" s="85"/>
      <c r="AT344" s="15" t="s">
        <v>166</v>
      </c>
      <c r="AU344" s="15" t="s">
        <v>86</v>
      </c>
    </row>
    <row r="345" s="1" customFormat="1" ht="24" customHeight="1">
      <c r="B345" s="36"/>
      <c r="C345" s="221" t="s">
        <v>538</v>
      </c>
      <c r="D345" s="221" t="s">
        <v>145</v>
      </c>
      <c r="E345" s="222" t="s">
        <v>539</v>
      </c>
      <c r="F345" s="223" t="s">
        <v>540</v>
      </c>
      <c r="G345" s="224" t="s">
        <v>163</v>
      </c>
      <c r="H345" s="225">
        <v>1</v>
      </c>
      <c r="I345" s="226"/>
      <c r="J345" s="227">
        <f>ROUND(I345*H345,2)</f>
        <v>0</v>
      </c>
      <c r="K345" s="223" t="s">
        <v>149</v>
      </c>
      <c r="L345" s="41"/>
      <c r="M345" s="228" t="s">
        <v>1</v>
      </c>
      <c r="N345" s="229" t="s">
        <v>44</v>
      </c>
      <c r="O345" s="84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AR345" s="232" t="s">
        <v>150</v>
      </c>
      <c r="AT345" s="232" t="s">
        <v>145</v>
      </c>
      <c r="AU345" s="232" t="s">
        <v>86</v>
      </c>
      <c r="AY345" s="15" t="s">
        <v>142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5" t="s">
        <v>86</v>
      </c>
      <c r="BK345" s="233">
        <f>ROUND(I345*H345,2)</f>
        <v>0</v>
      </c>
      <c r="BL345" s="15" t="s">
        <v>150</v>
      </c>
      <c r="BM345" s="232" t="s">
        <v>541</v>
      </c>
    </row>
    <row r="346" s="1" customFormat="1">
      <c r="B346" s="36"/>
      <c r="C346" s="37"/>
      <c r="D346" s="234" t="s">
        <v>152</v>
      </c>
      <c r="E346" s="37"/>
      <c r="F346" s="235" t="s">
        <v>540</v>
      </c>
      <c r="G346" s="37"/>
      <c r="H346" s="37"/>
      <c r="I346" s="147"/>
      <c r="J346" s="37"/>
      <c r="K346" s="37"/>
      <c r="L346" s="41"/>
      <c r="M346" s="236"/>
      <c r="N346" s="84"/>
      <c r="O346" s="84"/>
      <c r="P346" s="84"/>
      <c r="Q346" s="84"/>
      <c r="R346" s="84"/>
      <c r="S346" s="84"/>
      <c r="T346" s="85"/>
      <c r="AT346" s="15" t="s">
        <v>152</v>
      </c>
      <c r="AU346" s="15" t="s">
        <v>86</v>
      </c>
    </row>
    <row r="347" s="1" customFormat="1">
      <c r="B347" s="36"/>
      <c r="C347" s="37"/>
      <c r="D347" s="234" t="s">
        <v>166</v>
      </c>
      <c r="E347" s="37"/>
      <c r="F347" s="247" t="s">
        <v>542</v>
      </c>
      <c r="G347" s="37"/>
      <c r="H347" s="37"/>
      <c r="I347" s="147"/>
      <c r="J347" s="37"/>
      <c r="K347" s="37"/>
      <c r="L347" s="41"/>
      <c r="M347" s="236"/>
      <c r="N347" s="84"/>
      <c r="O347" s="84"/>
      <c r="P347" s="84"/>
      <c r="Q347" s="84"/>
      <c r="R347" s="84"/>
      <c r="S347" s="84"/>
      <c r="T347" s="85"/>
      <c r="AT347" s="15" t="s">
        <v>166</v>
      </c>
      <c r="AU347" s="15" t="s">
        <v>86</v>
      </c>
    </row>
    <row r="348" s="1" customFormat="1" ht="24" customHeight="1">
      <c r="B348" s="36"/>
      <c r="C348" s="221" t="s">
        <v>543</v>
      </c>
      <c r="D348" s="221" t="s">
        <v>145</v>
      </c>
      <c r="E348" s="222" t="s">
        <v>324</v>
      </c>
      <c r="F348" s="223" t="s">
        <v>325</v>
      </c>
      <c r="G348" s="224" t="s">
        <v>163</v>
      </c>
      <c r="H348" s="225">
        <v>1</v>
      </c>
      <c r="I348" s="226"/>
      <c r="J348" s="227">
        <f>ROUND(I348*H348,2)</f>
        <v>0</v>
      </c>
      <c r="K348" s="223" t="s">
        <v>149</v>
      </c>
      <c r="L348" s="41"/>
      <c r="M348" s="228" t="s">
        <v>1</v>
      </c>
      <c r="N348" s="229" t="s">
        <v>44</v>
      </c>
      <c r="O348" s="84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AR348" s="232" t="s">
        <v>150</v>
      </c>
      <c r="AT348" s="232" t="s">
        <v>145</v>
      </c>
      <c r="AU348" s="232" t="s">
        <v>86</v>
      </c>
      <c r="AY348" s="15" t="s">
        <v>142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5" t="s">
        <v>86</v>
      </c>
      <c r="BK348" s="233">
        <f>ROUND(I348*H348,2)</f>
        <v>0</v>
      </c>
      <c r="BL348" s="15" t="s">
        <v>150</v>
      </c>
      <c r="BM348" s="232" t="s">
        <v>544</v>
      </c>
    </row>
    <row r="349" s="1" customFormat="1">
      <c r="B349" s="36"/>
      <c r="C349" s="37"/>
      <c r="D349" s="234" t="s">
        <v>152</v>
      </c>
      <c r="E349" s="37"/>
      <c r="F349" s="235" t="s">
        <v>327</v>
      </c>
      <c r="G349" s="37"/>
      <c r="H349" s="37"/>
      <c r="I349" s="147"/>
      <c r="J349" s="37"/>
      <c r="K349" s="37"/>
      <c r="L349" s="41"/>
      <c r="M349" s="236"/>
      <c r="N349" s="84"/>
      <c r="O349" s="84"/>
      <c r="P349" s="84"/>
      <c r="Q349" s="84"/>
      <c r="R349" s="84"/>
      <c r="S349" s="84"/>
      <c r="T349" s="85"/>
      <c r="AT349" s="15" t="s">
        <v>152</v>
      </c>
      <c r="AU349" s="15" t="s">
        <v>86</v>
      </c>
    </row>
    <row r="350" s="1" customFormat="1">
      <c r="B350" s="36"/>
      <c r="C350" s="37"/>
      <c r="D350" s="234" t="s">
        <v>166</v>
      </c>
      <c r="E350" s="37"/>
      <c r="F350" s="247" t="s">
        <v>545</v>
      </c>
      <c r="G350" s="37"/>
      <c r="H350" s="37"/>
      <c r="I350" s="147"/>
      <c r="J350" s="37"/>
      <c r="K350" s="37"/>
      <c r="L350" s="41"/>
      <c r="M350" s="236"/>
      <c r="N350" s="84"/>
      <c r="O350" s="84"/>
      <c r="P350" s="84"/>
      <c r="Q350" s="84"/>
      <c r="R350" s="84"/>
      <c r="S350" s="84"/>
      <c r="T350" s="85"/>
      <c r="AT350" s="15" t="s">
        <v>166</v>
      </c>
      <c r="AU350" s="15" t="s">
        <v>86</v>
      </c>
    </row>
    <row r="351" s="1" customFormat="1" ht="24" customHeight="1">
      <c r="B351" s="36"/>
      <c r="C351" s="221" t="s">
        <v>546</v>
      </c>
      <c r="D351" s="221" t="s">
        <v>145</v>
      </c>
      <c r="E351" s="222" t="s">
        <v>547</v>
      </c>
      <c r="F351" s="223" t="s">
        <v>548</v>
      </c>
      <c r="G351" s="224" t="s">
        <v>163</v>
      </c>
      <c r="H351" s="225">
        <v>1</v>
      </c>
      <c r="I351" s="226"/>
      <c r="J351" s="227">
        <f>ROUND(I351*H351,2)</f>
        <v>0</v>
      </c>
      <c r="K351" s="223" t="s">
        <v>149</v>
      </c>
      <c r="L351" s="41"/>
      <c r="M351" s="228" t="s">
        <v>1</v>
      </c>
      <c r="N351" s="229" t="s">
        <v>44</v>
      </c>
      <c r="O351" s="84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AR351" s="232" t="s">
        <v>150</v>
      </c>
      <c r="AT351" s="232" t="s">
        <v>145</v>
      </c>
      <c r="AU351" s="232" t="s">
        <v>86</v>
      </c>
      <c r="AY351" s="15" t="s">
        <v>142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5" t="s">
        <v>86</v>
      </c>
      <c r="BK351" s="233">
        <f>ROUND(I351*H351,2)</f>
        <v>0</v>
      </c>
      <c r="BL351" s="15" t="s">
        <v>150</v>
      </c>
      <c r="BM351" s="232" t="s">
        <v>549</v>
      </c>
    </row>
    <row r="352" s="1" customFormat="1">
      <c r="B352" s="36"/>
      <c r="C352" s="37"/>
      <c r="D352" s="234" t="s">
        <v>152</v>
      </c>
      <c r="E352" s="37"/>
      <c r="F352" s="235" t="s">
        <v>548</v>
      </c>
      <c r="G352" s="37"/>
      <c r="H352" s="37"/>
      <c r="I352" s="147"/>
      <c r="J352" s="37"/>
      <c r="K352" s="37"/>
      <c r="L352" s="41"/>
      <c r="M352" s="236"/>
      <c r="N352" s="84"/>
      <c r="O352" s="84"/>
      <c r="P352" s="84"/>
      <c r="Q352" s="84"/>
      <c r="R352" s="84"/>
      <c r="S352" s="84"/>
      <c r="T352" s="85"/>
      <c r="AT352" s="15" t="s">
        <v>152</v>
      </c>
      <c r="AU352" s="15" t="s">
        <v>86</v>
      </c>
    </row>
    <row r="353" s="1" customFormat="1">
      <c r="B353" s="36"/>
      <c r="C353" s="37"/>
      <c r="D353" s="234" t="s">
        <v>166</v>
      </c>
      <c r="E353" s="37"/>
      <c r="F353" s="247" t="s">
        <v>550</v>
      </c>
      <c r="G353" s="37"/>
      <c r="H353" s="37"/>
      <c r="I353" s="147"/>
      <c r="J353" s="37"/>
      <c r="K353" s="37"/>
      <c r="L353" s="41"/>
      <c r="M353" s="236"/>
      <c r="N353" s="84"/>
      <c r="O353" s="84"/>
      <c r="P353" s="84"/>
      <c r="Q353" s="84"/>
      <c r="R353" s="84"/>
      <c r="S353" s="84"/>
      <c r="T353" s="85"/>
      <c r="AT353" s="15" t="s">
        <v>166</v>
      </c>
      <c r="AU353" s="15" t="s">
        <v>86</v>
      </c>
    </row>
    <row r="354" s="1" customFormat="1" ht="24" customHeight="1">
      <c r="B354" s="36"/>
      <c r="C354" s="221" t="s">
        <v>551</v>
      </c>
      <c r="D354" s="221" t="s">
        <v>145</v>
      </c>
      <c r="E354" s="222" t="s">
        <v>552</v>
      </c>
      <c r="F354" s="223" t="s">
        <v>553</v>
      </c>
      <c r="G354" s="224" t="s">
        <v>163</v>
      </c>
      <c r="H354" s="225">
        <v>1</v>
      </c>
      <c r="I354" s="226"/>
      <c r="J354" s="227">
        <f>ROUND(I354*H354,2)</f>
        <v>0</v>
      </c>
      <c r="K354" s="223" t="s">
        <v>149</v>
      </c>
      <c r="L354" s="41"/>
      <c r="M354" s="228" t="s">
        <v>1</v>
      </c>
      <c r="N354" s="229" t="s">
        <v>44</v>
      </c>
      <c r="O354" s="84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AR354" s="232" t="s">
        <v>150</v>
      </c>
      <c r="AT354" s="232" t="s">
        <v>145</v>
      </c>
      <c r="AU354" s="232" t="s">
        <v>86</v>
      </c>
      <c r="AY354" s="15" t="s">
        <v>142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5" t="s">
        <v>86</v>
      </c>
      <c r="BK354" s="233">
        <f>ROUND(I354*H354,2)</f>
        <v>0</v>
      </c>
      <c r="BL354" s="15" t="s">
        <v>150</v>
      </c>
      <c r="BM354" s="232" t="s">
        <v>554</v>
      </c>
    </row>
    <row r="355" s="1" customFormat="1">
      <c r="B355" s="36"/>
      <c r="C355" s="37"/>
      <c r="D355" s="234" t="s">
        <v>152</v>
      </c>
      <c r="E355" s="37"/>
      <c r="F355" s="235" t="s">
        <v>553</v>
      </c>
      <c r="G355" s="37"/>
      <c r="H355" s="37"/>
      <c r="I355" s="147"/>
      <c r="J355" s="37"/>
      <c r="K355" s="37"/>
      <c r="L355" s="41"/>
      <c r="M355" s="236"/>
      <c r="N355" s="84"/>
      <c r="O355" s="84"/>
      <c r="P355" s="84"/>
      <c r="Q355" s="84"/>
      <c r="R355" s="84"/>
      <c r="S355" s="84"/>
      <c r="T355" s="85"/>
      <c r="AT355" s="15" t="s">
        <v>152</v>
      </c>
      <c r="AU355" s="15" t="s">
        <v>86</v>
      </c>
    </row>
    <row r="356" s="1" customFormat="1">
      <c r="B356" s="36"/>
      <c r="C356" s="37"/>
      <c r="D356" s="234" t="s">
        <v>166</v>
      </c>
      <c r="E356" s="37"/>
      <c r="F356" s="247" t="s">
        <v>555</v>
      </c>
      <c r="G356" s="37"/>
      <c r="H356" s="37"/>
      <c r="I356" s="147"/>
      <c r="J356" s="37"/>
      <c r="K356" s="37"/>
      <c r="L356" s="41"/>
      <c r="M356" s="236"/>
      <c r="N356" s="84"/>
      <c r="O356" s="84"/>
      <c r="P356" s="84"/>
      <c r="Q356" s="84"/>
      <c r="R356" s="84"/>
      <c r="S356" s="84"/>
      <c r="T356" s="85"/>
      <c r="AT356" s="15" t="s">
        <v>166</v>
      </c>
      <c r="AU356" s="15" t="s">
        <v>86</v>
      </c>
    </row>
    <row r="357" s="1" customFormat="1" ht="24" customHeight="1">
      <c r="B357" s="36"/>
      <c r="C357" s="221" t="s">
        <v>556</v>
      </c>
      <c r="D357" s="221" t="s">
        <v>145</v>
      </c>
      <c r="E357" s="222" t="s">
        <v>557</v>
      </c>
      <c r="F357" s="223" t="s">
        <v>558</v>
      </c>
      <c r="G357" s="224" t="s">
        <v>163</v>
      </c>
      <c r="H357" s="225">
        <v>1</v>
      </c>
      <c r="I357" s="226"/>
      <c r="J357" s="227">
        <f>ROUND(I357*H357,2)</f>
        <v>0</v>
      </c>
      <c r="K357" s="223" t="s">
        <v>149</v>
      </c>
      <c r="L357" s="41"/>
      <c r="M357" s="228" t="s">
        <v>1</v>
      </c>
      <c r="N357" s="229" t="s">
        <v>44</v>
      </c>
      <c r="O357" s="84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AR357" s="232" t="s">
        <v>150</v>
      </c>
      <c r="AT357" s="232" t="s">
        <v>145</v>
      </c>
      <c r="AU357" s="232" t="s">
        <v>86</v>
      </c>
      <c r="AY357" s="15" t="s">
        <v>142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5" t="s">
        <v>86</v>
      </c>
      <c r="BK357" s="233">
        <f>ROUND(I357*H357,2)</f>
        <v>0</v>
      </c>
      <c r="BL357" s="15" t="s">
        <v>150</v>
      </c>
      <c r="BM357" s="232" t="s">
        <v>559</v>
      </c>
    </row>
    <row r="358" s="1" customFormat="1">
      <c r="B358" s="36"/>
      <c r="C358" s="37"/>
      <c r="D358" s="234" t="s">
        <v>152</v>
      </c>
      <c r="E358" s="37"/>
      <c r="F358" s="235" t="s">
        <v>560</v>
      </c>
      <c r="G358" s="37"/>
      <c r="H358" s="37"/>
      <c r="I358" s="147"/>
      <c r="J358" s="37"/>
      <c r="K358" s="37"/>
      <c r="L358" s="41"/>
      <c r="M358" s="236"/>
      <c r="N358" s="84"/>
      <c r="O358" s="84"/>
      <c r="P358" s="84"/>
      <c r="Q358" s="84"/>
      <c r="R358" s="84"/>
      <c r="S358" s="84"/>
      <c r="T358" s="85"/>
      <c r="AT358" s="15" t="s">
        <v>152</v>
      </c>
      <c r="AU358" s="15" t="s">
        <v>86</v>
      </c>
    </row>
    <row r="359" s="1" customFormat="1">
      <c r="B359" s="36"/>
      <c r="C359" s="37"/>
      <c r="D359" s="234" t="s">
        <v>166</v>
      </c>
      <c r="E359" s="37"/>
      <c r="F359" s="247" t="s">
        <v>561</v>
      </c>
      <c r="G359" s="37"/>
      <c r="H359" s="37"/>
      <c r="I359" s="147"/>
      <c r="J359" s="37"/>
      <c r="K359" s="37"/>
      <c r="L359" s="41"/>
      <c r="M359" s="236"/>
      <c r="N359" s="84"/>
      <c r="O359" s="84"/>
      <c r="P359" s="84"/>
      <c r="Q359" s="84"/>
      <c r="R359" s="84"/>
      <c r="S359" s="84"/>
      <c r="T359" s="85"/>
      <c r="AT359" s="15" t="s">
        <v>166</v>
      </c>
      <c r="AU359" s="15" t="s">
        <v>86</v>
      </c>
    </row>
    <row r="360" s="1" customFormat="1" ht="24" customHeight="1">
      <c r="B360" s="36"/>
      <c r="C360" s="221" t="s">
        <v>562</v>
      </c>
      <c r="D360" s="221" t="s">
        <v>145</v>
      </c>
      <c r="E360" s="222" t="s">
        <v>563</v>
      </c>
      <c r="F360" s="223" t="s">
        <v>564</v>
      </c>
      <c r="G360" s="224" t="s">
        <v>156</v>
      </c>
      <c r="H360" s="225">
        <v>35</v>
      </c>
      <c r="I360" s="226"/>
      <c r="J360" s="227">
        <f>ROUND(I360*H360,2)</f>
        <v>0</v>
      </c>
      <c r="K360" s="223" t="s">
        <v>149</v>
      </c>
      <c r="L360" s="41"/>
      <c r="M360" s="228" t="s">
        <v>1</v>
      </c>
      <c r="N360" s="229" t="s">
        <v>44</v>
      </c>
      <c r="O360" s="84"/>
      <c r="P360" s="230">
        <f>O360*H360</f>
        <v>0</v>
      </c>
      <c r="Q360" s="230">
        <v>0</v>
      </c>
      <c r="R360" s="230">
        <f>Q360*H360</f>
        <v>0</v>
      </c>
      <c r="S360" s="230">
        <v>0</v>
      </c>
      <c r="T360" s="231">
        <f>S360*H360</f>
        <v>0</v>
      </c>
      <c r="AR360" s="232" t="s">
        <v>86</v>
      </c>
      <c r="AT360" s="232" t="s">
        <v>145</v>
      </c>
      <c r="AU360" s="232" t="s">
        <v>86</v>
      </c>
      <c r="AY360" s="15" t="s">
        <v>142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5" t="s">
        <v>86</v>
      </c>
      <c r="BK360" s="233">
        <f>ROUND(I360*H360,2)</f>
        <v>0</v>
      </c>
      <c r="BL360" s="15" t="s">
        <v>86</v>
      </c>
      <c r="BM360" s="232" t="s">
        <v>565</v>
      </c>
    </row>
    <row r="361" s="1" customFormat="1">
      <c r="B361" s="36"/>
      <c r="C361" s="37"/>
      <c r="D361" s="234" t="s">
        <v>152</v>
      </c>
      <c r="E361" s="37"/>
      <c r="F361" s="235" t="s">
        <v>566</v>
      </c>
      <c r="G361" s="37"/>
      <c r="H361" s="37"/>
      <c r="I361" s="147"/>
      <c r="J361" s="37"/>
      <c r="K361" s="37"/>
      <c r="L361" s="41"/>
      <c r="M361" s="236"/>
      <c r="N361" s="84"/>
      <c r="O361" s="84"/>
      <c r="P361" s="84"/>
      <c r="Q361" s="84"/>
      <c r="R361" s="84"/>
      <c r="S361" s="84"/>
      <c r="T361" s="85"/>
      <c r="AT361" s="15" t="s">
        <v>152</v>
      </c>
      <c r="AU361" s="15" t="s">
        <v>86</v>
      </c>
    </row>
    <row r="362" s="11" customFormat="1">
      <c r="B362" s="248"/>
      <c r="C362" s="249"/>
      <c r="D362" s="234" t="s">
        <v>410</v>
      </c>
      <c r="E362" s="250" t="s">
        <v>1</v>
      </c>
      <c r="F362" s="251" t="s">
        <v>567</v>
      </c>
      <c r="G362" s="249"/>
      <c r="H362" s="252">
        <v>10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AT362" s="258" t="s">
        <v>410</v>
      </c>
      <c r="AU362" s="258" t="s">
        <v>86</v>
      </c>
      <c r="AV362" s="11" t="s">
        <v>88</v>
      </c>
      <c r="AW362" s="11" t="s">
        <v>36</v>
      </c>
      <c r="AX362" s="11" t="s">
        <v>79</v>
      </c>
      <c r="AY362" s="258" t="s">
        <v>142</v>
      </c>
    </row>
    <row r="363" s="11" customFormat="1">
      <c r="B363" s="248"/>
      <c r="C363" s="249"/>
      <c r="D363" s="234" t="s">
        <v>410</v>
      </c>
      <c r="E363" s="250" t="s">
        <v>1</v>
      </c>
      <c r="F363" s="251" t="s">
        <v>568</v>
      </c>
      <c r="G363" s="249"/>
      <c r="H363" s="252">
        <v>25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AT363" s="258" t="s">
        <v>410</v>
      </c>
      <c r="AU363" s="258" t="s">
        <v>86</v>
      </c>
      <c r="AV363" s="11" t="s">
        <v>88</v>
      </c>
      <c r="AW363" s="11" t="s">
        <v>36</v>
      </c>
      <c r="AX363" s="11" t="s">
        <v>79</v>
      </c>
      <c r="AY363" s="258" t="s">
        <v>142</v>
      </c>
    </row>
    <row r="364" s="12" customFormat="1">
      <c r="B364" s="259"/>
      <c r="C364" s="260"/>
      <c r="D364" s="234" t="s">
        <v>410</v>
      </c>
      <c r="E364" s="261" t="s">
        <v>1</v>
      </c>
      <c r="F364" s="262" t="s">
        <v>413</v>
      </c>
      <c r="G364" s="260"/>
      <c r="H364" s="263">
        <v>35</v>
      </c>
      <c r="I364" s="264"/>
      <c r="J364" s="260"/>
      <c r="K364" s="260"/>
      <c r="L364" s="265"/>
      <c r="M364" s="266"/>
      <c r="N364" s="267"/>
      <c r="O364" s="267"/>
      <c r="P364" s="267"/>
      <c r="Q364" s="267"/>
      <c r="R364" s="267"/>
      <c r="S364" s="267"/>
      <c r="T364" s="268"/>
      <c r="AT364" s="269" t="s">
        <v>410</v>
      </c>
      <c r="AU364" s="269" t="s">
        <v>86</v>
      </c>
      <c r="AV364" s="12" t="s">
        <v>141</v>
      </c>
      <c r="AW364" s="12" t="s">
        <v>36</v>
      </c>
      <c r="AX364" s="12" t="s">
        <v>86</v>
      </c>
      <c r="AY364" s="269" t="s">
        <v>142</v>
      </c>
    </row>
    <row r="365" s="1" customFormat="1" ht="36" customHeight="1">
      <c r="B365" s="36"/>
      <c r="C365" s="237" t="s">
        <v>569</v>
      </c>
      <c r="D365" s="237" t="s">
        <v>160</v>
      </c>
      <c r="E365" s="238" t="s">
        <v>570</v>
      </c>
      <c r="F365" s="239" t="s">
        <v>571</v>
      </c>
      <c r="G365" s="240" t="s">
        <v>163</v>
      </c>
      <c r="H365" s="241">
        <v>1</v>
      </c>
      <c r="I365" s="242"/>
      <c r="J365" s="243">
        <f>ROUND(I365*H365,2)</f>
        <v>0</v>
      </c>
      <c r="K365" s="239" t="s">
        <v>149</v>
      </c>
      <c r="L365" s="244"/>
      <c r="M365" s="245" t="s">
        <v>1</v>
      </c>
      <c r="N365" s="246" t="s">
        <v>44</v>
      </c>
      <c r="O365" s="84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AR365" s="232" t="s">
        <v>150</v>
      </c>
      <c r="AT365" s="232" t="s">
        <v>160</v>
      </c>
      <c r="AU365" s="232" t="s">
        <v>86</v>
      </c>
      <c r="AY365" s="15" t="s">
        <v>142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5" t="s">
        <v>86</v>
      </c>
      <c r="BK365" s="233">
        <f>ROUND(I365*H365,2)</f>
        <v>0</v>
      </c>
      <c r="BL365" s="15" t="s">
        <v>150</v>
      </c>
      <c r="BM365" s="232" t="s">
        <v>572</v>
      </c>
    </row>
    <row r="366" s="1" customFormat="1">
      <c r="B366" s="36"/>
      <c r="C366" s="37"/>
      <c r="D366" s="234" t="s">
        <v>152</v>
      </c>
      <c r="E366" s="37"/>
      <c r="F366" s="235" t="s">
        <v>571</v>
      </c>
      <c r="G366" s="37"/>
      <c r="H366" s="37"/>
      <c r="I366" s="147"/>
      <c r="J366" s="37"/>
      <c r="K366" s="37"/>
      <c r="L366" s="41"/>
      <c r="M366" s="236"/>
      <c r="N366" s="84"/>
      <c r="O366" s="84"/>
      <c r="P366" s="84"/>
      <c r="Q366" s="84"/>
      <c r="R366" s="84"/>
      <c r="S366" s="84"/>
      <c r="T366" s="85"/>
      <c r="AT366" s="15" t="s">
        <v>152</v>
      </c>
      <c r="AU366" s="15" t="s">
        <v>86</v>
      </c>
    </row>
    <row r="367" s="1" customFormat="1">
      <c r="B367" s="36"/>
      <c r="C367" s="37"/>
      <c r="D367" s="234" t="s">
        <v>166</v>
      </c>
      <c r="E367" s="37"/>
      <c r="F367" s="247" t="s">
        <v>573</v>
      </c>
      <c r="G367" s="37"/>
      <c r="H367" s="37"/>
      <c r="I367" s="147"/>
      <c r="J367" s="37"/>
      <c r="K367" s="37"/>
      <c r="L367" s="41"/>
      <c r="M367" s="236"/>
      <c r="N367" s="84"/>
      <c r="O367" s="84"/>
      <c r="P367" s="84"/>
      <c r="Q367" s="84"/>
      <c r="R367" s="84"/>
      <c r="S367" s="84"/>
      <c r="T367" s="85"/>
      <c r="AT367" s="15" t="s">
        <v>166</v>
      </c>
      <c r="AU367" s="15" t="s">
        <v>86</v>
      </c>
    </row>
    <row r="368" s="1" customFormat="1" ht="48" customHeight="1">
      <c r="B368" s="36"/>
      <c r="C368" s="237" t="s">
        <v>574</v>
      </c>
      <c r="D368" s="237" t="s">
        <v>160</v>
      </c>
      <c r="E368" s="238" t="s">
        <v>575</v>
      </c>
      <c r="F368" s="239" t="s">
        <v>576</v>
      </c>
      <c r="G368" s="240" t="s">
        <v>163</v>
      </c>
      <c r="H368" s="241">
        <v>1</v>
      </c>
      <c r="I368" s="242"/>
      <c r="J368" s="243">
        <f>ROUND(I368*H368,2)</f>
        <v>0</v>
      </c>
      <c r="K368" s="239" t="s">
        <v>149</v>
      </c>
      <c r="L368" s="244"/>
      <c r="M368" s="245" t="s">
        <v>1</v>
      </c>
      <c r="N368" s="246" t="s">
        <v>44</v>
      </c>
      <c r="O368" s="84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AR368" s="232" t="s">
        <v>164</v>
      </c>
      <c r="AT368" s="232" t="s">
        <v>160</v>
      </c>
      <c r="AU368" s="232" t="s">
        <v>86</v>
      </c>
      <c r="AY368" s="15" t="s">
        <v>142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5" t="s">
        <v>86</v>
      </c>
      <c r="BK368" s="233">
        <f>ROUND(I368*H368,2)</f>
        <v>0</v>
      </c>
      <c r="BL368" s="15" t="s">
        <v>164</v>
      </c>
      <c r="BM368" s="232" t="s">
        <v>577</v>
      </c>
    </row>
    <row r="369" s="1" customFormat="1">
      <c r="B369" s="36"/>
      <c r="C369" s="37"/>
      <c r="D369" s="234" t="s">
        <v>152</v>
      </c>
      <c r="E369" s="37"/>
      <c r="F369" s="235" t="s">
        <v>576</v>
      </c>
      <c r="G369" s="37"/>
      <c r="H369" s="37"/>
      <c r="I369" s="147"/>
      <c r="J369" s="37"/>
      <c r="K369" s="37"/>
      <c r="L369" s="41"/>
      <c r="M369" s="236"/>
      <c r="N369" s="84"/>
      <c r="O369" s="84"/>
      <c r="P369" s="84"/>
      <c r="Q369" s="84"/>
      <c r="R369" s="84"/>
      <c r="S369" s="84"/>
      <c r="T369" s="85"/>
      <c r="AT369" s="15" t="s">
        <v>152</v>
      </c>
      <c r="AU369" s="15" t="s">
        <v>86</v>
      </c>
    </row>
    <row r="370" s="1" customFormat="1">
      <c r="B370" s="36"/>
      <c r="C370" s="37"/>
      <c r="D370" s="234" t="s">
        <v>166</v>
      </c>
      <c r="E370" s="37"/>
      <c r="F370" s="247" t="s">
        <v>578</v>
      </c>
      <c r="G370" s="37"/>
      <c r="H370" s="37"/>
      <c r="I370" s="147"/>
      <c r="J370" s="37"/>
      <c r="K370" s="37"/>
      <c r="L370" s="41"/>
      <c r="M370" s="236"/>
      <c r="N370" s="84"/>
      <c r="O370" s="84"/>
      <c r="P370" s="84"/>
      <c r="Q370" s="84"/>
      <c r="R370" s="84"/>
      <c r="S370" s="84"/>
      <c r="T370" s="85"/>
      <c r="AT370" s="15" t="s">
        <v>166</v>
      </c>
      <c r="AU370" s="15" t="s">
        <v>86</v>
      </c>
    </row>
    <row r="371" s="1" customFormat="1" ht="24" customHeight="1">
      <c r="B371" s="36"/>
      <c r="C371" s="221" t="s">
        <v>579</v>
      </c>
      <c r="D371" s="221" t="s">
        <v>145</v>
      </c>
      <c r="E371" s="222" t="s">
        <v>580</v>
      </c>
      <c r="F371" s="223" t="s">
        <v>581</v>
      </c>
      <c r="G371" s="224" t="s">
        <v>163</v>
      </c>
      <c r="H371" s="225">
        <v>1</v>
      </c>
      <c r="I371" s="226"/>
      <c r="J371" s="227">
        <f>ROUND(I371*H371,2)</f>
        <v>0</v>
      </c>
      <c r="K371" s="223" t="s">
        <v>149</v>
      </c>
      <c r="L371" s="41"/>
      <c r="M371" s="228" t="s">
        <v>1</v>
      </c>
      <c r="N371" s="229" t="s">
        <v>44</v>
      </c>
      <c r="O371" s="84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AR371" s="232" t="s">
        <v>150</v>
      </c>
      <c r="AT371" s="232" t="s">
        <v>145</v>
      </c>
      <c r="AU371" s="232" t="s">
        <v>86</v>
      </c>
      <c r="AY371" s="15" t="s">
        <v>142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5" t="s">
        <v>86</v>
      </c>
      <c r="BK371" s="233">
        <f>ROUND(I371*H371,2)</f>
        <v>0</v>
      </c>
      <c r="BL371" s="15" t="s">
        <v>150</v>
      </c>
      <c r="BM371" s="232" t="s">
        <v>582</v>
      </c>
    </row>
    <row r="372" s="1" customFormat="1">
      <c r="B372" s="36"/>
      <c r="C372" s="37"/>
      <c r="D372" s="234" t="s">
        <v>152</v>
      </c>
      <c r="E372" s="37"/>
      <c r="F372" s="235" t="s">
        <v>581</v>
      </c>
      <c r="G372" s="37"/>
      <c r="H372" s="37"/>
      <c r="I372" s="147"/>
      <c r="J372" s="37"/>
      <c r="K372" s="37"/>
      <c r="L372" s="41"/>
      <c r="M372" s="236"/>
      <c r="N372" s="84"/>
      <c r="O372" s="84"/>
      <c r="P372" s="84"/>
      <c r="Q372" s="84"/>
      <c r="R372" s="84"/>
      <c r="S372" s="84"/>
      <c r="T372" s="85"/>
      <c r="AT372" s="15" t="s">
        <v>152</v>
      </c>
      <c r="AU372" s="15" t="s">
        <v>86</v>
      </c>
    </row>
    <row r="373" s="1" customFormat="1">
      <c r="B373" s="36"/>
      <c r="C373" s="37"/>
      <c r="D373" s="234" t="s">
        <v>166</v>
      </c>
      <c r="E373" s="37"/>
      <c r="F373" s="247" t="s">
        <v>583</v>
      </c>
      <c r="G373" s="37"/>
      <c r="H373" s="37"/>
      <c r="I373" s="147"/>
      <c r="J373" s="37"/>
      <c r="K373" s="37"/>
      <c r="L373" s="41"/>
      <c r="M373" s="236"/>
      <c r="N373" s="84"/>
      <c r="O373" s="84"/>
      <c r="P373" s="84"/>
      <c r="Q373" s="84"/>
      <c r="R373" s="84"/>
      <c r="S373" s="84"/>
      <c r="T373" s="85"/>
      <c r="AT373" s="15" t="s">
        <v>166</v>
      </c>
      <c r="AU373" s="15" t="s">
        <v>86</v>
      </c>
    </row>
    <row r="374" s="1" customFormat="1" ht="48" customHeight="1">
      <c r="B374" s="36"/>
      <c r="C374" s="237" t="s">
        <v>584</v>
      </c>
      <c r="D374" s="237" t="s">
        <v>160</v>
      </c>
      <c r="E374" s="238" t="s">
        <v>585</v>
      </c>
      <c r="F374" s="239" t="s">
        <v>586</v>
      </c>
      <c r="G374" s="240" t="s">
        <v>163</v>
      </c>
      <c r="H374" s="241">
        <v>1</v>
      </c>
      <c r="I374" s="242"/>
      <c r="J374" s="243">
        <f>ROUND(I374*H374,2)</f>
        <v>0</v>
      </c>
      <c r="K374" s="239" t="s">
        <v>149</v>
      </c>
      <c r="L374" s="244"/>
      <c r="M374" s="245" t="s">
        <v>1</v>
      </c>
      <c r="N374" s="246" t="s">
        <v>44</v>
      </c>
      <c r="O374" s="84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AR374" s="232" t="s">
        <v>150</v>
      </c>
      <c r="AT374" s="232" t="s">
        <v>160</v>
      </c>
      <c r="AU374" s="232" t="s">
        <v>86</v>
      </c>
      <c r="AY374" s="15" t="s">
        <v>142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5" t="s">
        <v>86</v>
      </c>
      <c r="BK374" s="233">
        <f>ROUND(I374*H374,2)</f>
        <v>0</v>
      </c>
      <c r="BL374" s="15" t="s">
        <v>150</v>
      </c>
      <c r="BM374" s="232" t="s">
        <v>587</v>
      </c>
    </row>
    <row r="375" s="1" customFormat="1">
      <c r="B375" s="36"/>
      <c r="C375" s="37"/>
      <c r="D375" s="234" t="s">
        <v>152</v>
      </c>
      <c r="E375" s="37"/>
      <c r="F375" s="235" t="s">
        <v>586</v>
      </c>
      <c r="G375" s="37"/>
      <c r="H375" s="37"/>
      <c r="I375" s="147"/>
      <c r="J375" s="37"/>
      <c r="K375" s="37"/>
      <c r="L375" s="41"/>
      <c r="M375" s="236"/>
      <c r="N375" s="84"/>
      <c r="O375" s="84"/>
      <c r="P375" s="84"/>
      <c r="Q375" s="84"/>
      <c r="R375" s="84"/>
      <c r="S375" s="84"/>
      <c r="T375" s="85"/>
      <c r="AT375" s="15" t="s">
        <v>152</v>
      </c>
      <c r="AU375" s="15" t="s">
        <v>86</v>
      </c>
    </row>
    <row r="376" s="1" customFormat="1">
      <c r="B376" s="36"/>
      <c r="C376" s="37"/>
      <c r="D376" s="234" t="s">
        <v>166</v>
      </c>
      <c r="E376" s="37"/>
      <c r="F376" s="247" t="s">
        <v>588</v>
      </c>
      <c r="G376" s="37"/>
      <c r="H376" s="37"/>
      <c r="I376" s="147"/>
      <c r="J376" s="37"/>
      <c r="K376" s="37"/>
      <c r="L376" s="41"/>
      <c r="M376" s="236"/>
      <c r="N376" s="84"/>
      <c r="O376" s="84"/>
      <c r="P376" s="84"/>
      <c r="Q376" s="84"/>
      <c r="R376" s="84"/>
      <c r="S376" s="84"/>
      <c r="T376" s="85"/>
      <c r="AT376" s="15" t="s">
        <v>166</v>
      </c>
      <c r="AU376" s="15" t="s">
        <v>86</v>
      </c>
    </row>
    <row r="377" s="1" customFormat="1" ht="36" customHeight="1">
      <c r="B377" s="36"/>
      <c r="C377" s="237" t="s">
        <v>589</v>
      </c>
      <c r="D377" s="237" t="s">
        <v>160</v>
      </c>
      <c r="E377" s="238" t="s">
        <v>590</v>
      </c>
      <c r="F377" s="239" t="s">
        <v>591</v>
      </c>
      <c r="G377" s="240" t="s">
        <v>163</v>
      </c>
      <c r="H377" s="241">
        <v>2</v>
      </c>
      <c r="I377" s="242"/>
      <c r="J377" s="243">
        <f>ROUND(I377*H377,2)</f>
        <v>0</v>
      </c>
      <c r="K377" s="239" t="s">
        <v>149</v>
      </c>
      <c r="L377" s="244"/>
      <c r="M377" s="245" t="s">
        <v>1</v>
      </c>
      <c r="N377" s="246" t="s">
        <v>44</v>
      </c>
      <c r="O377" s="84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AR377" s="232" t="s">
        <v>150</v>
      </c>
      <c r="AT377" s="232" t="s">
        <v>160</v>
      </c>
      <c r="AU377" s="232" t="s">
        <v>86</v>
      </c>
      <c r="AY377" s="15" t="s">
        <v>142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5" t="s">
        <v>86</v>
      </c>
      <c r="BK377" s="233">
        <f>ROUND(I377*H377,2)</f>
        <v>0</v>
      </c>
      <c r="BL377" s="15" t="s">
        <v>150</v>
      </c>
      <c r="BM377" s="232" t="s">
        <v>592</v>
      </c>
    </row>
    <row r="378" s="1" customFormat="1">
      <c r="B378" s="36"/>
      <c r="C378" s="37"/>
      <c r="D378" s="234" t="s">
        <v>152</v>
      </c>
      <c r="E378" s="37"/>
      <c r="F378" s="235" t="s">
        <v>591</v>
      </c>
      <c r="G378" s="37"/>
      <c r="H378" s="37"/>
      <c r="I378" s="147"/>
      <c r="J378" s="37"/>
      <c r="K378" s="37"/>
      <c r="L378" s="41"/>
      <c r="M378" s="236"/>
      <c r="N378" s="84"/>
      <c r="O378" s="84"/>
      <c r="P378" s="84"/>
      <c r="Q378" s="84"/>
      <c r="R378" s="84"/>
      <c r="S378" s="84"/>
      <c r="T378" s="85"/>
      <c r="AT378" s="15" t="s">
        <v>152</v>
      </c>
      <c r="AU378" s="15" t="s">
        <v>86</v>
      </c>
    </row>
    <row r="379" s="1" customFormat="1">
      <c r="B379" s="36"/>
      <c r="C379" s="37"/>
      <c r="D379" s="234" t="s">
        <v>166</v>
      </c>
      <c r="E379" s="37"/>
      <c r="F379" s="247" t="s">
        <v>593</v>
      </c>
      <c r="G379" s="37"/>
      <c r="H379" s="37"/>
      <c r="I379" s="147"/>
      <c r="J379" s="37"/>
      <c r="K379" s="37"/>
      <c r="L379" s="41"/>
      <c r="M379" s="236"/>
      <c r="N379" s="84"/>
      <c r="O379" s="84"/>
      <c r="P379" s="84"/>
      <c r="Q379" s="84"/>
      <c r="R379" s="84"/>
      <c r="S379" s="84"/>
      <c r="T379" s="85"/>
      <c r="AT379" s="15" t="s">
        <v>166</v>
      </c>
      <c r="AU379" s="15" t="s">
        <v>86</v>
      </c>
    </row>
    <row r="380" s="1" customFormat="1" ht="36" customHeight="1">
      <c r="B380" s="36"/>
      <c r="C380" s="237" t="s">
        <v>594</v>
      </c>
      <c r="D380" s="237" t="s">
        <v>160</v>
      </c>
      <c r="E380" s="238" t="s">
        <v>595</v>
      </c>
      <c r="F380" s="239" t="s">
        <v>596</v>
      </c>
      <c r="G380" s="240" t="s">
        <v>163</v>
      </c>
      <c r="H380" s="241">
        <v>1</v>
      </c>
      <c r="I380" s="242"/>
      <c r="J380" s="243">
        <f>ROUND(I380*H380,2)</f>
        <v>0</v>
      </c>
      <c r="K380" s="239" t="s">
        <v>149</v>
      </c>
      <c r="L380" s="244"/>
      <c r="M380" s="245" t="s">
        <v>1</v>
      </c>
      <c r="N380" s="246" t="s">
        <v>44</v>
      </c>
      <c r="O380" s="84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AR380" s="232" t="s">
        <v>150</v>
      </c>
      <c r="AT380" s="232" t="s">
        <v>160</v>
      </c>
      <c r="AU380" s="232" t="s">
        <v>86</v>
      </c>
      <c r="AY380" s="15" t="s">
        <v>142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5" t="s">
        <v>86</v>
      </c>
      <c r="BK380" s="233">
        <f>ROUND(I380*H380,2)</f>
        <v>0</v>
      </c>
      <c r="BL380" s="15" t="s">
        <v>150</v>
      </c>
      <c r="BM380" s="232" t="s">
        <v>597</v>
      </c>
    </row>
    <row r="381" s="1" customFormat="1">
      <c r="B381" s="36"/>
      <c r="C381" s="37"/>
      <c r="D381" s="234" t="s">
        <v>152</v>
      </c>
      <c r="E381" s="37"/>
      <c r="F381" s="235" t="s">
        <v>596</v>
      </c>
      <c r="G381" s="37"/>
      <c r="H381" s="37"/>
      <c r="I381" s="147"/>
      <c r="J381" s="37"/>
      <c r="K381" s="37"/>
      <c r="L381" s="41"/>
      <c r="M381" s="236"/>
      <c r="N381" s="84"/>
      <c r="O381" s="84"/>
      <c r="P381" s="84"/>
      <c r="Q381" s="84"/>
      <c r="R381" s="84"/>
      <c r="S381" s="84"/>
      <c r="T381" s="85"/>
      <c r="AT381" s="15" t="s">
        <v>152</v>
      </c>
      <c r="AU381" s="15" t="s">
        <v>86</v>
      </c>
    </row>
    <row r="382" s="1" customFormat="1">
      <c r="B382" s="36"/>
      <c r="C382" s="37"/>
      <c r="D382" s="234" t="s">
        <v>166</v>
      </c>
      <c r="E382" s="37"/>
      <c r="F382" s="247" t="s">
        <v>598</v>
      </c>
      <c r="G382" s="37"/>
      <c r="H382" s="37"/>
      <c r="I382" s="147"/>
      <c r="J382" s="37"/>
      <c r="K382" s="37"/>
      <c r="L382" s="41"/>
      <c r="M382" s="236"/>
      <c r="N382" s="84"/>
      <c r="O382" s="84"/>
      <c r="P382" s="84"/>
      <c r="Q382" s="84"/>
      <c r="R382" s="84"/>
      <c r="S382" s="84"/>
      <c r="T382" s="85"/>
      <c r="AT382" s="15" t="s">
        <v>166</v>
      </c>
      <c r="AU382" s="15" t="s">
        <v>86</v>
      </c>
    </row>
    <row r="383" s="1" customFormat="1" ht="36" customHeight="1">
      <c r="B383" s="36"/>
      <c r="C383" s="237" t="s">
        <v>599</v>
      </c>
      <c r="D383" s="237" t="s">
        <v>160</v>
      </c>
      <c r="E383" s="238" t="s">
        <v>600</v>
      </c>
      <c r="F383" s="239" t="s">
        <v>601</v>
      </c>
      <c r="G383" s="240" t="s">
        <v>163</v>
      </c>
      <c r="H383" s="241">
        <v>2</v>
      </c>
      <c r="I383" s="242"/>
      <c r="J383" s="243">
        <f>ROUND(I383*H383,2)</f>
        <v>0</v>
      </c>
      <c r="K383" s="239" t="s">
        <v>149</v>
      </c>
      <c r="L383" s="244"/>
      <c r="M383" s="245" t="s">
        <v>1</v>
      </c>
      <c r="N383" s="246" t="s">
        <v>44</v>
      </c>
      <c r="O383" s="84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AR383" s="232" t="s">
        <v>150</v>
      </c>
      <c r="AT383" s="232" t="s">
        <v>160</v>
      </c>
      <c r="AU383" s="232" t="s">
        <v>86</v>
      </c>
      <c r="AY383" s="15" t="s">
        <v>142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5" t="s">
        <v>86</v>
      </c>
      <c r="BK383" s="233">
        <f>ROUND(I383*H383,2)</f>
        <v>0</v>
      </c>
      <c r="BL383" s="15" t="s">
        <v>150</v>
      </c>
      <c r="BM383" s="232" t="s">
        <v>602</v>
      </c>
    </row>
    <row r="384" s="1" customFormat="1">
      <c r="B384" s="36"/>
      <c r="C384" s="37"/>
      <c r="D384" s="234" t="s">
        <v>152</v>
      </c>
      <c r="E384" s="37"/>
      <c r="F384" s="235" t="s">
        <v>601</v>
      </c>
      <c r="G384" s="37"/>
      <c r="H384" s="37"/>
      <c r="I384" s="147"/>
      <c r="J384" s="37"/>
      <c r="K384" s="37"/>
      <c r="L384" s="41"/>
      <c r="M384" s="236"/>
      <c r="N384" s="84"/>
      <c r="O384" s="84"/>
      <c r="P384" s="84"/>
      <c r="Q384" s="84"/>
      <c r="R384" s="84"/>
      <c r="S384" s="84"/>
      <c r="T384" s="85"/>
      <c r="AT384" s="15" t="s">
        <v>152</v>
      </c>
      <c r="AU384" s="15" t="s">
        <v>86</v>
      </c>
    </row>
    <row r="385" s="1" customFormat="1">
      <c r="B385" s="36"/>
      <c r="C385" s="37"/>
      <c r="D385" s="234" t="s">
        <v>166</v>
      </c>
      <c r="E385" s="37"/>
      <c r="F385" s="247" t="s">
        <v>603</v>
      </c>
      <c r="G385" s="37"/>
      <c r="H385" s="37"/>
      <c r="I385" s="147"/>
      <c r="J385" s="37"/>
      <c r="K385" s="37"/>
      <c r="L385" s="41"/>
      <c r="M385" s="236"/>
      <c r="N385" s="84"/>
      <c r="O385" s="84"/>
      <c r="P385" s="84"/>
      <c r="Q385" s="84"/>
      <c r="R385" s="84"/>
      <c r="S385" s="84"/>
      <c r="T385" s="85"/>
      <c r="AT385" s="15" t="s">
        <v>166</v>
      </c>
      <c r="AU385" s="15" t="s">
        <v>86</v>
      </c>
    </row>
    <row r="386" s="1" customFormat="1" ht="36" customHeight="1">
      <c r="B386" s="36"/>
      <c r="C386" s="237" t="s">
        <v>604</v>
      </c>
      <c r="D386" s="237" t="s">
        <v>160</v>
      </c>
      <c r="E386" s="238" t="s">
        <v>605</v>
      </c>
      <c r="F386" s="239" t="s">
        <v>606</v>
      </c>
      <c r="G386" s="240" t="s">
        <v>163</v>
      </c>
      <c r="H386" s="241">
        <v>4</v>
      </c>
      <c r="I386" s="242"/>
      <c r="J386" s="243">
        <f>ROUND(I386*H386,2)</f>
        <v>0</v>
      </c>
      <c r="K386" s="239" t="s">
        <v>149</v>
      </c>
      <c r="L386" s="244"/>
      <c r="M386" s="245" t="s">
        <v>1</v>
      </c>
      <c r="N386" s="246" t="s">
        <v>44</v>
      </c>
      <c r="O386" s="84"/>
      <c r="P386" s="230">
        <f>O386*H386</f>
        <v>0</v>
      </c>
      <c r="Q386" s="230">
        <v>0</v>
      </c>
      <c r="R386" s="230">
        <f>Q386*H386</f>
        <v>0</v>
      </c>
      <c r="S386" s="230">
        <v>0</v>
      </c>
      <c r="T386" s="231">
        <f>S386*H386</f>
        <v>0</v>
      </c>
      <c r="AR386" s="232" t="s">
        <v>150</v>
      </c>
      <c r="AT386" s="232" t="s">
        <v>160</v>
      </c>
      <c r="AU386" s="232" t="s">
        <v>86</v>
      </c>
      <c r="AY386" s="15" t="s">
        <v>142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5" t="s">
        <v>86</v>
      </c>
      <c r="BK386" s="233">
        <f>ROUND(I386*H386,2)</f>
        <v>0</v>
      </c>
      <c r="BL386" s="15" t="s">
        <v>150</v>
      </c>
      <c r="BM386" s="232" t="s">
        <v>607</v>
      </c>
    </row>
    <row r="387" s="1" customFormat="1">
      <c r="B387" s="36"/>
      <c r="C387" s="37"/>
      <c r="D387" s="234" t="s">
        <v>152</v>
      </c>
      <c r="E387" s="37"/>
      <c r="F387" s="235" t="s">
        <v>606</v>
      </c>
      <c r="G387" s="37"/>
      <c r="H387" s="37"/>
      <c r="I387" s="147"/>
      <c r="J387" s="37"/>
      <c r="K387" s="37"/>
      <c r="L387" s="41"/>
      <c r="M387" s="236"/>
      <c r="N387" s="84"/>
      <c r="O387" s="84"/>
      <c r="P387" s="84"/>
      <c r="Q387" s="84"/>
      <c r="R387" s="84"/>
      <c r="S387" s="84"/>
      <c r="T387" s="85"/>
      <c r="AT387" s="15" t="s">
        <v>152</v>
      </c>
      <c r="AU387" s="15" t="s">
        <v>86</v>
      </c>
    </row>
    <row r="388" s="1" customFormat="1">
      <c r="B388" s="36"/>
      <c r="C388" s="37"/>
      <c r="D388" s="234" t="s">
        <v>166</v>
      </c>
      <c r="E388" s="37"/>
      <c r="F388" s="247" t="s">
        <v>608</v>
      </c>
      <c r="G388" s="37"/>
      <c r="H388" s="37"/>
      <c r="I388" s="147"/>
      <c r="J388" s="37"/>
      <c r="K388" s="37"/>
      <c r="L388" s="41"/>
      <c r="M388" s="236"/>
      <c r="N388" s="84"/>
      <c r="O388" s="84"/>
      <c r="P388" s="84"/>
      <c r="Q388" s="84"/>
      <c r="R388" s="84"/>
      <c r="S388" s="84"/>
      <c r="T388" s="85"/>
      <c r="AT388" s="15" t="s">
        <v>166</v>
      </c>
      <c r="AU388" s="15" t="s">
        <v>86</v>
      </c>
    </row>
    <row r="389" s="1" customFormat="1" ht="36" customHeight="1">
      <c r="B389" s="36"/>
      <c r="C389" s="237" t="s">
        <v>609</v>
      </c>
      <c r="D389" s="237" t="s">
        <v>160</v>
      </c>
      <c r="E389" s="238" t="s">
        <v>610</v>
      </c>
      <c r="F389" s="239" t="s">
        <v>611</v>
      </c>
      <c r="G389" s="240" t="s">
        <v>163</v>
      </c>
      <c r="H389" s="241">
        <v>4</v>
      </c>
      <c r="I389" s="242"/>
      <c r="J389" s="243">
        <f>ROUND(I389*H389,2)</f>
        <v>0</v>
      </c>
      <c r="K389" s="239" t="s">
        <v>149</v>
      </c>
      <c r="L389" s="244"/>
      <c r="M389" s="245" t="s">
        <v>1</v>
      </c>
      <c r="N389" s="246" t="s">
        <v>44</v>
      </c>
      <c r="O389" s="84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AR389" s="232" t="s">
        <v>150</v>
      </c>
      <c r="AT389" s="232" t="s">
        <v>160</v>
      </c>
      <c r="AU389" s="232" t="s">
        <v>86</v>
      </c>
      <c r="AY389" s="15" t="s">
        <v>142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5" t="s">
        <v>86</v>
      </c>
      <c r="BK389" s="233">
        <f>ROUND(I389*H389,2)</f>
        <v>0</v>
      </c>
      <c r="BL389" s="15" t="s">
        <v>150</v>
      </c>
      <c r="BM389" s="232" t="s">
        <v>612</v>
      </c>
    </row>
    <row r="390" s="1" customFormat="1">
      <c r="B390" s="36"/>
      <c r="C390" s="37"/>
      <c r="D390" s="234" t="s">
        <v>152</v>
      </c>
      <c r="E390" s="37"/>
      <c r="F390" s="235" t="s">
        <v>611</v>
      </c>
      <c r="G390" s="37"/>
      <c r="H390" s="37"/>
      <c r="I390" s="147"/>
      <c r="J390" s="37"/>
      <c r="K390" s="37"/>
      <c r="L390" s="41"/>
      <c r="M390" s="236"/>
      <c r="N390" s="84"/>
      <c r="O390" s="84"/>
      <c r="P390" s="84"/>
      <c r="Q390" s="84"/>
      <c r="R390" s="84"/>
      <c r="S390" s="84"/>
      <c r="T390" s="85"/>
      <c r="AT390" s="15" t="s">
        <v>152</v>
      </c>
      <c r="AU390" s="15" t="s">
        <v>86</v>
      </c>
    </row>
    <row r="391" s="1" customFormat="1">
      <c r="B391" s="36"/>
      <c r="C391" s="37"/>
      <c r="D391" s="234" t="s">
        <v>166</v>
      </c>
      <c r="E391" s="37"/>
      <c r="F391" s="247" t="s">
        <v>613</v>
      </c>
      <c r="G391" s="37"/>
      <c r="H391" s="37"/>
      <c r="I391" s="147"/>
      <c r="J391" s="37"/>
      <c r="K391" s="37"/>
      <c r="L391" s="41"/>
      <c r="M391" s="236"/>
      <c r="N391" s="84"/>
      <c r="O391" s="84"/>
      <c r="P391" s="84"/>
      <c r="Q391" s="84"/>
      <c r="R391" s="84"/>
      <c r="S391" s="84"/>
      <c r="T391" s="85"/>
      <c r="AT391" s="15" t="s">
        <v>166</v>
      </c>
      <c r="AU391" s="15" t="s">
        <v>86</v>
      </c>
    </row>
    <row r="392" s="1" customFormat="1" ht="36" customHeight="1">
      <c r="B392" s="36"/>
      <c r="C392" s="237" t="s">
        <v>614</v>
      </c>
      <c r="D392" s="237" t="s">
        <v>160</v>
      </c>
      <c r="E392" s="238" t="s">
        <v>615</v>
      </c>
      <c r="F392" s="239" t="s">
        <v>616</v>
      </c>
      <c r="G392" s="240" t="s">
        <v>163</v>
      </c>
      <c r="H392" s="241">
        <v>1</v>
      </c>
      <c r="I392" s="242"/>
      <c r="J392" s="243">
        <f>ROUND(I392*H392,2)</f>
        <v>0</v>
      </c>
      <c r="K392" s="239" t="s">
        <v>201</v>
      </c>
      <c r="L392" s="244"/>
      <c r="M392" s="245" t="s">
        <v>1</v>
      </c>
      <c r="N392" s="246" t="s">
        <v>44</v>
      </c>
      <c r="O392" s="84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AR392" s="232" t="s">
        <v>88</v>
      </c>
      <c r="AT392" s="232" t="s">
        <v>160</v>
      </c>
      <c r="AU392" s="232" t="s">
        <v>86</v>
      </c>
      <c r="AY392" s="15" t="s">
        <v>142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5" t="s">
        <v>86</v>
      </c>
      <c r="BK392" s="233">
        <f>ROUND(I392*H392,2)</f>
        <v>0</v>
      </c>
      <c r="BL392" s="15" t="s">
        <v>86</v>
      </c>
      <c r="BM392" s="232" t="s">
        <v>617</v>
      </c>
    </row>
    <row r="393" s="1" customFormat="1">
      <c r="B393" s="36"/>
      <c r="C393" s="37"/>
      <c r="D393" s="234" t="s">
        <v>152</v>
      </c>
      <c r="E393" s="37"/>
      <c r="F393" s="235" t="s">
        <v>616</v>
      </c>
      <c r="G393" s="37"/>
      <c r="H393" s="37"/>
      <c r="I393" s="147"/>
      <c r="J393" s="37"/>
      <c r="K393" s="37"/>
      <c r="L393" s="41"/>
      <c r="M393" s="236"/>
      <c r="N393" s="84"/>
      <c r="O393" s="84"/>
      <c r="P393" s="84"/>
      <c r="Q393" s="84"/>
      <c r="R393" s="84"/>
      <c r="S393" s="84"/>
      <c r="T393" s="85"/>
      <c r="AT393" s="15" t="s">
        <v>152</v>
      </c>
      <c r="AU393" s="15" t="s">
        <v>86</v>
      </c>
    </row>
    <row r="394" s="1" customFormat="1">
      <c r="B394" s="36"/>
      <c r="C394" s="37"/>
      <c r="D394" s="234" t="s">
        <v>166</v>
      </c>
      <c r="E394" s="37"/>
      <c r="F394" s="247" t="s">
        <v>618</v>
      </c>
      <c r="G394" s="37"/>
      <c r="H394" s="37"/>
      <c r="I394" s="147"/>
      <c r="J394" s="37"/>
      <c r="K394" s="37"/>
      <c r="L394" s="41"/>
      <c r="M394" s="236"/>
      <c r="N394" s="84"/>
      <c r="O394" s="84"/>
      <c r="P394" s="84"/>
      <c r="Q394" s="84"/>
      <c r="R394" s="84"/>
      <c r="S394" s="84"/>
      <c r="T394" s="85"/>
      <c r="AT394" s="15" t="s">
        <v>166</v>
      </c>
      <c r="AU394" s="15" t="s">
        <v>86</v>
      </c>
    </row>
    <row r="395" s="1" customFormat="1" ht="24" customHeight="1">
      <c r="B395" s="36"/>
      <c r="C395" s="221" t="s">
        <v>619</v>
      </c>
      <c r="D395" s="221" t="s">
        <v>145</v>
      </c>
      <c r="E395" s="222" t="s">
        <v>620</v>
      </c>
      <c r="F395" s="223" t="s">
        <v>621</v>
      </c>
      <c r="G395" s="224" t="s">
        <v>163</v>
      </c>
      <c r="H395" s="225">
        <v>2</v>
      </c>
      <c r="I395" s="226"/>
      <c r="J395" s="227">
        <f>ROUND(I395*H395,2)</f>
        <v>0</v>
      </c>
      <c r="K395" s="223" t="s">
        <v>149</v>
      </c>
      <c r="L395" s="41"/>
      <c r="M395" s="228" t="s">
        <v>1</v>
      </c>
      <c r="N395" s="229" t="s">
        <v>44</v>
      </c>
      <c r="O395" s="84"/>
      <c r="P395" s="230">
        <f>O395*H395</f>
        <v>0</v>
      </c>
      <c r="Q395" s="230">
        <v>0</v>
      </c>
      <c r="R395" s="230">
        <f>Q395*H395</f>
        <v>0</v>
      </c>
      <c r="S395" s="230">
        <v>0</v>
      </c>
      <c r="T395" s="231">
        <f>S395*H395</f>
        <v>0</v>
      </c>
      <c r="AR395" s="232" t="s">
        <v>150</v>
      </c>
      <c r="AT395" s="232" t="s">
        <v>145</v>
      </c>
      <c r="AU395" s="232" t="s">
        <v>86</v>
      </c>
      <c r="AY395" s="15" t="s">
        <v>142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5" t="s">
        <v>86</v>
      </c>
      <c r="BK395" s="233">
        <f>ROUND(I395*H395,2)</f>
        <v>0</v>
      </c>
      <c r="BL395" s="15" t="s">
        <v>150</v>
      </c>
      <c r="BM395" s="232" t="s">
        <v>622</v>
      </c>
    </row>
    <row r="396" s="1" customFormat="1">
      <c r="B396" s="36"/>
      <c r="C396" s="37"/>
      <c r="D396" s="234" t="s">
        <v>152</v>
      </c>
      <c r="E396" s="37"/>
      <c r="F396" s="235" t="s">
        <v>621</v>
      </c>
      <c r="G396" s="37"/>
      <c r="H396" s="37"/>
      <c r="I396" s="147"/>
      <c r="J396" s="37"/>
      <c r="K396" s="37"/>
      <c r="L396" s="41"/>
      <c r="M396" s="236"/>
      <c r="N396" s="84"/>
      <c r="O396" s="84"/>
      <c r="P396" s="84"/>
      <c r="Q396" s="84"/>
      <c r="R396" s="84"/>
      <c r="S396" s="84"/>
      <c r="T396" s="85"/>
      <c r="AT396" s="15" t="s">
        <v>152</v>
      </c>
      <c r="AU396" s="15" t="s">
        <v>86</v>
      </c>
    </row>
    <row r="397" s="1" customFormat="1">
      <c r="B397" s="36"/>
      <c r="C397" s="37"/>
      <c r="D397" s="234" t="s">
        <v>166</v>
      </c>
      <c r="E397" s="37"/>
      <c r="F397" s="247" t="s">
        <v>623</v>
      </c>
      <c r="G397" s="37"/>
      <c r="H397" s="37"/>
      <c r="I397" s="147"/>
      <c r="J397" s="37"/>
      <c r="K397" s="37"/>
      <c r="L397" s="41"/>
      <c r="M397" s="236"/>
      <c r="N397" s="84"/>
      <c r="O397" s="84"/>
      <c r="P397" s="84"/>
      <c r="Q397" s="84"/>
      <c r="R397" s="84"/>
      <c r="S397" s="84"/>
      <c r="T397" s="85"/>
      <c r="AT397" s="15" t="s">
        <v>166</v>
      </c>
      <c r="AU397" s="15" t="s">
        <v>86</v>
      </c>
    </row>
    <row r="398" s="11" customFormat="1">
      <c r="B398" s="248"/>
      <c r="C398" s="249"/>
      <c r="D398" s="234" t="s">
        <v>410</v>
      </c>
      <c r="E398" s="250" t="s">
        <v>1</v>
      </c>
      <c r="F398" s="251" t="s">
        <v>624</v>
      </c>
      <c r="G398" s="249"/>
      <c r="H398" s="252">
        <v>1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AT398" s="258" t="s">
        <v>410</v>
      </c>
      <c r="AU398" s="258" t="s">
        <v>86</v>
      </c>
      <c r="AV398" s="11" t="s">
        <v>88</v>
      </c>
      <c r="AW398" s="11" t="s">
        <v>36</v>
      </c>
      <c r="AX398" s="11" t="s">
        <v>79</v>
      </c>
      <c r="AY398" s="258" t="s">
        <v>142</v>
      </c>
    </row>
    <row r="399" s="11" customFormat="1">
      <c r="B399" s="248"/>
      <c r="C399" s="249"/>
      <c r="D399" s="234" t="s">
        <v>410</v>
      </c>
      <c r="E399" s="250" t="s">
        <v>1</v>
      </c>
      <c r="F399" s="251" t="s">
        <v>625</v>
      </c>
      <c r="G399" s="249"/>
      <c r="H399" s="252">
        <v>1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AT399" s="258" t="s">
        <v>410</v>
      </c>
      <c r="AU399" s="258" t="s">
        <v>86</v>
      </c>
      <c r="AV399" s="11" t="s">
        <v>88</v>
      </c>
      <c r="AW399" s="11" t="s">
        <v>36</v>
      </c>
      <c r="AX399" s="11" t="s">
        <v>79</v>
      </c>
      <c r="AY399" s="258" t="s">
        <v>142</v>
      </c>
    </row>
    <row r="400" s="12" customFormat="1">
      <c r="B400" s="259"/>
      <c r="C400" s="260"/>
      <c r="D400" s="234" t="s">
        <v>410</v>
      </c>
      <c r="E400" s="261" t="s">
        <v>1</v>
      </c>
      <c r="F400" s="262" t="s">
        <v>413</v>
      </c>
      <c r="G400" s="260"/>
      <c r="H400" s="263">
        <v>2</v>
      </c>
      <c r="I400" s="264"/>
      <c r="J400" s="260"/>
      <c r="K400" s="260"/>
      <c r="L400" s="265"/>
      <c r="M400" s="266"/>
      <c r="N400" s="267"/>
      <c r="O400" s="267"/>
      <c r="P400" s="267"/>
      <c r="Q400" s="267"/>
      <c r="R400" s="267"/>
      <c r="S400" s="267"/>
      <c r="T400" s="268"/>
      <c r="AT400" s="269" t="s">
        <v>410</v>
      </c>
      <c r="AU400" s="269" t="s">
        <v>86</v>
      </c>
      <c r="AV400" s="12" t="s">
        <v>141</v>
      </c>
      <c r="AW400" s="12" t="s">
        <v>36</v>
      </c>
      <c r="AX400" s="12" t="s">
        <v>86</v>
      </c>
      <c r="AY400" s="269" t="s">
        <v>142</v>
      </c>
    </row>
    <row r="401" s="1" customFormat="1" ht="36" customHeight="1">
      <c r="B401" s="36"/>
      <c r="C401" s="237" t="s">
        <v>626</v>
      </c>
      <c r="D401" s="237" t="s">
        <v>160</v>
      </c>
      <c r="E401" s="238" t="s">
        <v>627</v>
      </c>
      <c r="F401" s="239" t="s">
        <v>628</v>
      </c>
      <c r="G401" s="240" t="s">
        <v>156</v>
      </c>
      <c r="H401" s="241">
        <v>53</v>
      </c>
      <c r="I401" s="242"/>
      <c r="J401" s="243">
        <f>ROUND(I401*H401,2)</f>
        <v>0</v>
      </c>
      <c r="K401" s="239" t="s">
        <v>149</v>
      </c>
      <c r="L401" s="244"/>
      <c r="M401" s="245" t="s">
        <v>1</v>
      </c>
      <c r="N401" s="246" t="s">
        <v>44</v>
      </c>
      <c r="O401" s="84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AR401" s="232" t="s">
        <v>164</v>
      </c>
      <c r="AT401" s="232" t="s">
        <v>160</v>
      </c>
      <c r="AU401" s="232" t="s">
        <v>86</v>
      </c>
      <c r="AY401" s="15" t="s">
        <v>142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5" t="s">
        <v>86</v>
      </c>
      <c r="BK401" s="233">
        <f>ROUND(I401*H401,2)</f>
        <v>0</v>
      </c>
      <c r="BL401" s="15" t="s">
        <v>164</v>
      </c>
      <c r="BM401" s="232" t="s">
        <v>629</v>
      </c>
    </row>
    <row r="402" s="1" customFormat="1">
      <c r="B402" s="36"/>
      <c r="C402" s="37"/>
      <c r="D402" s="234" t="s">
        <v>152</v>
      </c>
      <c r="E402" s="37"/>
      <c r="F402" s="235" t="s">
        <v>628</v>
      </c>
      <c r="G402" s="37"/>
      <c r="H402" s="37"/>
      <c r="I402" s="147"/>
      <c r="J402" s="37"/>
      <c r="K402" s="37"/>
      <c r="L402" s="41"/>
      <c r="M402" s="236"/>
      <c r="N402" s="84"/>
      <c r="O402" s="84"/>
      <c r="P402" s="84"/>
      <c r="Q402" s="84"/>
      <c r="R402" s="84"/>
      <c r="S402" s="84"/>
      <c r="T402" s="85"/>
      <c r="AT402" s="15" t="s">
        <v>152</v>
      </c>
      <c r="AU402" s="15" t="s">
        <v>86</v>
      </c>
    </row>
    <row r="403" s="1" customFormat="1">
      <c r="B403" s="36"/>
      <c r="C403" s="37"/>
      <c r="D403" s="234" t="s">
        <v>166</v>
      </c>
      <c r="E403" s="37"/>
      <c r="F403" s="247" t="s">
        <v>522</v>
      </c>
      <c r="G403" s="37"/>
      <c r="H403" s="37"/>
      <c r="I403" s="147"/>
      <c r="J403" s="37"/>
      <c r="K403" s="37"/>
      <c r="L403" s="41"/>
      <c r="M403" s="236"/>
      <c r="N403" s="84"/>
      <c r="O403" s="84"/>
      <c r="P403" s="84"/>
      <c r="Q403" s="84"/>
      <c r="R403" s="84"/>
      <c r="S403" s="84"/>
      <c r="T403" s="85"/>
      <c r="AT403" s="15" t="s">
        <v>166</v>
      </c>
      <c r="AU403" s="15" t="s">
        <v>86</v>
      </c>
    </row>
    <row r="404" s="11" customFormat="1">
      <c r="B404" s="248"/>
      <c r="C404" s="249"/>
      <c r="D404" s="234" t="s">
        <v>410</v>
      </c>
      <c r="E404" s="250" t="s">
        <v>1</v>
      </c>
      <c r="F404" s="251" t="s">
        <v>630</v>
      </c>
      <c r="G404" s="249"/>
      <c r="H404" s="252">
        <v>12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AT404" s="258" t="s">
        <v>410</v>
      </c>
      <c r="AU404" s="258" t="s">
        <v>86</v>
      </c>
      <c r="AV404" s="11" t="s">
        <v>88</v>
      </c>
      <c r="AW404" s="11" t="s">
        <v>36</v>
      </c>
      <c r="AX404" s="11" t="s">
        <v>79</v>
      </c>
      <c r="AY404" s="258" t="s">
        <v>142</v>
      </c>
    </row>
    <row r="405" s="11" customFormat="1">
      <c r="B405" s="248"/>
      <c r="C405" s="249"/>
      <c r="D405" s="234" t="s">
        <v>410</v>
      </c>
      <c r="E405" s="250" t="s">
        <v>1</v>
      </c>
      <c r="F405" s="251" t="s">
        <v>631</v>
      </c>
      <c r="G405" s="249"/>
      <c r="H405" s="252">
        <v>2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AT405" s="258" t="s">
        <v>410</v>
      </c>
      <c r="AU405" s="258" t="s">
        <v>86</v>
      </c>
      <c r="AV405" s="11" t="s">
        <v>88</v>
      </c>
      <c r="AW405" s="11" t="s">
        <v>36</v>
      </c>
      <c r="AX405" s="11" t="s">
        <v>79</v>
      </c>
      <c r="AY405" s="258" t="s">
        <v>142</v>
      </c>
    </row>
    <row r="406" s="11" customFormat="1">
      <c r="B406" s="248"/>
      <c r="C406" s="249"/>
      <c r="D406" s="234" t="s">
        <v>410</v>
      </c>
      <c r="E406" s="250" t="s">
        <v>1</v>
      </c>
      <c r="F406" s="251" t="s">
        <v>632</v>
      </c>
      <c r="G406" s="249"/>
      <c r="H406" s="252">
        <v>25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AT406" s="258" t="s">
        <v>410</v>
      </c>
      <c r="AU406" s="258" t="s">
        <v>86</v>
      </c>
      <c r="AV406" s="11" t="s">
        <v>88</v>
      </c>
      <c r="AW406" s="11" t="s">
        <v>36</v>
      </c>
      <c r="AX406" s="11" t="s">
        <v>79</v>
      </c>
      <c r="AY406" s="258" t="s">
        <v>142</v>
      </c>
    </row>
    <row r="407" s="11" customFormat="1">
      <c r="B407" s="248"/>
      <c r="C407" s="249"/>
      <c r="D407" s="234" t="s">
        <v>410</v>
      </c>
      <c r="E407" s="250" t="s">
        <v>1</v>
      </c>
      <c r="F407" s="251" t="s">
        <v>633</v>
      </c>
      <c r="G407" s="249"/>
      <c r="H407" s="252">
        <v>2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AT407" s="258" t="s">
        <v>410</v>
      </c>
      <c r="AU407" s="258" t="s">
        <v>86</v>
      </c>
      <c r="AV407" s="11" t="s">
        <v>88</v>
      </c>
      <c r="AW407" s="11" t="s">
        <v>36</v>
      </c>
      <c r="AX407" s="11" t="s">
        <v>79</v>
      </c>
      <c r="AY407" s="258" t="s">
        <v>142</v>
      </c>
    </row>
    <row r="408" s="11" customFormat="1">
      <c r="B408" s="248"/>
      <c r="C408" s="249"/>
      <c r="D408" s="234" t="s">
        <v>410</v>
      </c>
      <c r="E408" s="250" t="s">
        <v>1</v>
      </c>
      <c r="F408" s="251" t="s">
        <v>634</v>
      </c>
      <c r="G408" s="249"/>
      <c r="H408" s="252">
        <v>3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AT408" s="258" t="s">
        <v>410</v>
      </c>
      <c r="AU408" s="258" t="s">
        <v>86</v>
      </c>
      <c r="AV408" s="11" t="s">
        <v>88</v>
      </c>
      <c r="AW408" s="11" t="s">
        <v>36</v>
      </c>
      <c r="AX408" s="11" t="s">
        <v>79</v>
      </c>
      <c r="AY408" s="258" t="s">
        <v>142</v>
      </c>
    </row>
    <row r="409" s="11" customFormat="1">
      <c r="B409" s="248"/>
      <c r="C409" s="249"/>
      <c r="D409" s="234" t="s">
        <v>410</v>
      </c>
      <c r="E409" s="250" t="s">
        <v>1</v>
      </c>
      <c r="F409" s="251" t="s">
        <v>635</v>
      </c>
      <c r="G409" s="249"/>
      <c r="H409" s="252">
        <v>9</v>
      </c>
      <c r="I409" s="253"/>
      <c r="J409" s="249"/>
      <c r="K409" s="249"/>
      <c r="L409" s="254"/>
      <c r="M409" s="255"/>
      <c r="N409" s="256"/>
      <c r="O409" s="256"/>
      <c r="P409" s="256"/>
      <c r="Q409" s="256"/>
      <c r="R409" s="256"/>
      <c r="S409" s="256"/>
      <c r="T409" s="257"/>
      <c r="AT409" s="258" t="s">
        <v>410</v>
      </c>
      <c r="AU409" s="258" t="s">
        <v>86</v>
      </c>
      <c r="AV409" s="11" t="s">
        <v>88</v>
      </c>
      <c r="AW409" s="11" t="s">
        <v>36</v>
      </c>
      <c r="AX409" s="11" t="s">
        <v>79</v>
      </c>
      <c r="AY409" s="258" t="s">
        <v>142</v>
      </c>
    </row>
    <row r="410" s="12" customFormat="1">
      <c r="B410" s="259"/>
      <c r="C410" s="260"/>
      <c r="D410" s="234" t="s">
        <v>410</v>
      </c>
      <c r="E410" s="261" t="s">
        <v>1</v>
      </c>
      <c r="F410" s="262" t="s">
        <v>413</v>
      </c>
      <c r="G410" s="260"/>
      <c r="H410" s="263">
        <v>53</v>
      </c>
      <c r="I410" s="264"/>
      <c r="J410" s="260"/>
      <c r="K410" s="260"/>
      <c r="L410" s="265"/>
      <c r="M410" s="266"/>
      <c r="N410" s="267"/>
      <c r="O410" s="267"/>
      <c r="P410" s="267"/>
      <c r="Q410" s="267"/>
      <c r="R410" s="267"/>
      <c r="S410" s="267"/>
      <c r="T410" s="268"/>
      <c r="AT410" s="269" t="s">
        <v>410</v>
      </c>
      <c r="AU410" s="269" t="s">
        <v>86</v>
      </c>
      <c r="AV410" s="12" t="s">
        <v>141</v>
      </c>
      <c r="AW410" s="12" t="s">
        <v>36</v>
      </c>
      <c r="AX410" s="12" t="s">
        <v>86</v>
      </c>
      <c r="AY410" s="269" t="s">
        <v>142</v>
      </c>
    </row>
    <row r="411" s="1" customFormat="1" ht="24" customHeight="1">
      <c r="B411" s="36"/>
      <c r="C411" s="221" t="s">
        <v>636</v>
      </c>
      <c r="D411" s="221" t="s">
        <v>145</v>
      </c>
      <c r="E411" s="222" t="s">
        <v>637</v>
      </c>
      <c r="F411" s="223" t="s">
        <v>638</v>
      </c>
      <c r="G411" s="224" t="s">
        <v>156</v>
      </c>
      <c r="H411" s="225">
        <v>53</v>
      </c>
      <c r="I411" s="226"/>
      <c r="J411" s="227">
        <f>ROUND(I411*H411,2)</f>
        <v>0</v>
      </c>
      <c r="K411" s="223" t="s">
        <v>149</v>
      </c>
      <c r="L411" s="41"/>
      <c r="M411" s="228" t="s">
        <v>1</v>
      </c>
      <c r="N411" s="229" t="s">
        <v>44</v>
      </c>
      <c r="O411" s="84"/>
      <c r="P411" s="230">
        <f>O411*H411</f>
        <v>0</v>
      </c>
      <c r="Q411" s="230">
        <v>0</v>
      </c>
      <c r="R411" s="230">
        <f>Q411*H411</f>
        <v>0</v>
      </c>
      <c r="S411" s="230">
        <v>0</v>
      </c>
      <c r="T411" s="231">
        <f>S411*H411</f>
        <v>0</v>
      </c>
      <c r="AR411" s="232" t="s">
        <v>150</v>
      </c>
      <c r="AT411" s="232" t="s">
        <v>145</v>
      </c>
      <c r="AU411" s="232" t="s">
        <v>86</v>
      </c>
      <c r="AY411" s="15" t="s">
        <v>142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5" t="s">
        <v>86</v>
      </c>
      <c r="BK411" s="233">
        <f>ROUND(I411*H411,2)</f>
        <v>0</v>
      </c>
      <c r="BL411" s="15" t="s">
        <v>150</v>
      </c>
      <c r="BM411" s="232" t="s">
        <v>639</v>
      </c>
    </row>
    <row r="412" s="1" customFormat="1">
      <c r="B412" s="36"/>
      <c r="C412" s="37"/>
      <c r="D412" s="234" t="s">
        <v>152</v>
      </c>
      <c r="E412" s="37"/>
      <c r="F412" s="235" t="s">
        <v>638</v>
      </c>
      <c r="G412" s="37"/>
      <c r="H412" s="37"/>
      <c r="I412" s="147"/>
      <c r="J412" s="37"/>
      <c r="K412" s="37"/>
      <c r="L412" s="41"/>
      <c r="M412" s="236"/>
      <c r="N412" s="84"/>
      <c r="O412" s="84"/>
      <c r="P412" s="84"/>
      <c r="Q412" s="84"/>
      <c r="R412" s="84"/>
      <c r="S412" s="84"/>
      <c r="T412" s="85"/>
      <c r="AT412" s="15" t="s">
        <v>152</v>
      </c>
      <c r="AU412" s="15" t="s">
        <v>86</v>
      </c>
    </row>
    <row r="413" s="11" customFormat="1">
      <c r="B413" s="248"/>
      <c r="C413" s="249"/>
      <c r="D413" s="234" t="s">
        <v>410</v>
      </c>
      <c r="E413" s="250" t="s">
        <v>1</v>
      </c>
      <c r="F413" s="251" t="s">
        <v>630</v>
      </c>
      <c r="G413" s="249"/>
      <c r="H413" s="252">
        <v>12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AT413" s="258" t="s">
        <v>410</v>
      </c>
      <c r="AU413" s="258" t="s">
        <v>86</v>
      </c>
      <c r="AV413" s="11" t="s">
        <v>88</v>
      </c>
      <c r="AW413" s="11" t="s">
        <v>36</v>
      </c>
      <c r="AX413" s="11" t="s">
        <v>79</v>
      </c>
      <c r="AY413" s="258" t="s">
        <v>142</v>
      </c>
    </row>
    <row r="414" s="11" customFormat="1">
      <c r="B414" s="248"/>
      <c r="C414" s="249"/>
      <c r="D414" s="234" t="s">
        <v>410</v>
      </c>
      <c r="E414" s="250" t="s">
        <v>1</v>
      </c>
      <c r="F414" s="251" t="s">
        <v>631</v>
      </c>
      <c r="G414" s="249"/>
      <c r="H414" s="252">
        <v>2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AT414" s="258" t="s">
        <v>410</v>
      </c>
      <c r="AU414" s="258" t="s">
        <v>86</v>
      </c>
      <c r="AV414" s="11" t="s">
        <v>88</v>
      </c>
      <c r="AW414" s="11" t="s">
        <v>36</v>
      </c>
      <c r="AX414" s="11" t="s">
        <v>79</v>
      </c>
      <c r="AY414" s="258" t="s">
        <v>142</v>
      </c>
    </row>
    <row r="415" s="11" customFormat="1">
      <c r="B415" s="248"/>
      <c r="C415" s="249"/>
      <c r="D415" s="234" t="s">
        <v>410</v>
      </c>
      <c r="E415" s="250" t="s">
        <v>1</v>
      </c>
      <c r="F415" s="251" t="s">
        <v>632</v>
      </c>
      <c r="G415" s="249"/>
      <c r="H415" s="252">
        <v>25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AT415" s="258" t="s">
        <v>410</v>
      </c>
      <c r="AU415" s="258" t="s">
        <v>86</v>
      </c>
      <c r="AV415" s="11" t="s">
        <v>88</v>
      </c>
      <c r="AW415" s="11" t="s">
        <v>36</v>
      </c>
      <c r="AX415" s="11" t="s">
        <v>79</v>
      </c>
      <c r="AY415" s="258" t="s">
        <v>142</v>
      </c>
    </row>
    <row r="416" s="11" customFormat="1">
      <c r="B416" s="248"/>
      <c r="C416" s="249"/>
      <c r="D416" s="234" t="s">
        <v>410</v>
      </c>
      <c r="E416" s="250" t="s">
        <v>1</v>
      </c>
      <c r="F416" s="251" t="s">
        <v>633</v>
      </c>
      <c r="G416" s="249"/>
      <c r="H416" s="252">
        <v>2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AT416" s="258" t="s">
        <v>410</v>
      </c>
      <c r="AU416" s="258" t="s">
        <v>86</v>
      </c>
      <c r="AV416" s="11" t="s">
        <v>88</v>
      </c>
      <c r="AW416" s="11" t="s">
        <v>36</v>
      </c>
      <c r="AX416" s="11" t="s">
        <v>79</v>
      </c>
      <c r="AY416" s="258" t="s">
        <v>142</v>
      </c>
    </row>
    <row r="417" s="11" customFormat="1">
      <c r="B417" s="248"/>
      <c r="C417" s="249"/>
      <c r="D417" s="234" t="s">
        <v>410</v>
      </c>
      <c r="E417" s="250" t="s">
        <v>1</v>
      </c>
      <c r="F417" s="251" t="s">
        <v>634</v>
      </c>
      <c r="G417" s="249"/>
      <c r="H417" s="252">
        <v>3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AT417" s="258" t="s">
        <v>410</v>
      </c>
      <c r="AU417" s="258" t="s">
        <v>86</v>
      </c>
      <c r="AV417" s="11" t="s">
        <v>88</v>
      </c>
      <c r="AW417" s="11" t="s">
        <v>36</v>
      </c>
      <c r="AX417" s="11" t="s">
        <v>79</v>
      </c>
      <c r="AY417" s="258" t="s">
        <v>142</v>
      </c>
    </row>
    <row r="418" s="11" customFormat="1">
      <c r="B418" s="248"/>
      <c r="C418" s="249"/>
      <c r="D418" s="234" t="s">
        <v>410</v>
      </c>
      <c r="E418" s="250" t="s">
        <v>1</v>
      </c>
      <c r="F418" s="251" t="s">
        <v>635</v>
      </c>
      <c r="G418" s="249"/>
      <c r="H418" s="252">
        <v>9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AT418" s="258" t="s">
        <v>410</v>
      </c>
      <c r="AU418" s="258" t="s">
        <v>86</v>
      </c>
      <c r="AV418" s="11" t="s">
        <v>88</v>
      </c>
      <c r="AW418" s="11" t="s">
        <v>36</v>
      </c>
      <c r="AX418" s="11" t="s">
        <v>79</v>
      </c>
      <c r="AY418" s="258" t="s">
        <v>142</v>
      </c>
    </row>
    <row r="419" s="12" customFormat="1">
      <c r="B419" s="259"/>
      <c r="C419" s="260"/>
      <c r="D419" s="234" t="s">
        <v>410</v>
      </c>
      <c r="E419" s="261" t="s">
        <v>1</v>
      </c>
      <c r="F419" s="262" t="s">
        <v>413</v>
      </c>
      <c r="G419" s="260"/>
      <c r="H419" s="263">
        <v>53</v>
      </c>
      <c r="I419" s="264"/>
      <c r="J419" s="260"/>
      <c r="K419" s="260"/>
      <c r="L419" s="265"/>
      <c r="M419" s="266"/>
      <c r="N419" s="267"/>
      <c r="O419" s="267"/>
      <c r="P419" s="267"/>
      <c r="Q419" s="267"/>
      <c r="R419" s="267"/>
      <c r="S419" s="267"/>
      <c r="T419" s="268"/>
      <c r="AT419" s="269" t="s">
        <v>410</v>
      </c>
      <c r="AU419" s="269" t="s">
        <v>86</v>
      </c>
      <c r="AV419" s="12" t="s">
        <v>141</v>
      </c>
      <c r="AW419" s="12" t="s">
        <v>36</v>
      </c>
      <c r="AX419" s="12" t="s">
        <v>86</v>
      </c>
      <c r="AY419" s="269" t="s">
        <v>142</v>
      </c>
    </row>
    <row r="420" s="1" customFormat="1" ht="24" customHeight="1">
      <c r="B420" s="36"/>
      <c r="C420" s="237" t="s">
        <v>640</v>
      </c>
      <c r="D420" s="237" t="s">
        <v>160</v>
      </c>
      <c r="E420" s="238" t="s">
        <v>215</v>
      </c>
      <c r="F420" s="239" t="s">
        <v>216</v>
      </c>
      <c r="G420" s="240" t="s">
        <v>163</v>
      </c>
      <c r="H420" s="241">
        <v>18</v>
      </c>
      <c r="I420" s="242"/>
      <c r="J420" s="243">
        <f>ROUND(I420*H420,2)</f>
        <v>0</v>
      </c>
      <c r="K420" s="239" t="s">
        <v>149</v>
      </c>
      <c r="L420" s="244"/>
      <c r="M420" s="245" t="s">
        <v>1</v>
      </c>
      <c r="N420" s="246" t="s">
        <v>44</v>
      </c>
      <c r="O420" s="84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AR420" s="232" t="s">
        <v>164</v>
      </c>
      <c r="AT420" s="232" t="s">
        <v>160</v>
      </c>
      <c r="AU420" s="232" t="s">
        <v>86</v>
      </c>
      <c r="AY420" s="15" t="s">
        <v>142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5" t="s">
        <v>86</v>
      </c>
      <c r="BK420" s="233">
        <f>ROUND(I420*H420,2)</f>
        <v>0</v>
      </c>
      <c r="BL420" s="15" t="s">
        <v>164</v>
      </c>
      <c r="BM420" s="232" t="s">
        <v>641</v>
      </c>
    </row>
    <row r="421" s="1" customFormat="1">
      <c r="B421" s="36"/>
      <c r="C421" s="37"/>
      <c r="D421" s="234" t="s">
        <v>152</v>
      </c>
      <c r="E421" s="37"/>
      <c r="F421" s="235" t="s">
        <v>216</v>
      </c>
      <c r="G421" s="37"/>
      <c r="H421" s="37"/>
      <c r="I421" s="147"/>
      <c r="J421" s="37"/>
      <c r="K421" s="37"/>
      <c r="L421" s="41"/>
      <c r="M421" s="236"/>
      <c r="N421" s="84"/>
      <c r="O421" s="84"/>
      <c r="P421" s="84"/>
      <c r="Q421" s="84"/>
      <c r="R421" s="84"/>
      <c r="S421" s="84"/>
      <c r="T421" s="85"/>
      <c r="AT421" s="15" t="s">
        <v>152</v>
      </c>
      <c r="AU421" s="15" t="s">
        <v>86</v>
      </c>
    </row>
    <row r="422" s="1" customFormat="1">
      <c r="B422" s="36"/>
      <c r="C422" s="37"/>
      <c r="D422" s="234" t="s">
        <v>166</v>
      </c>
      <c r="E422" s="37"/>
      <c r="F422" s="247" t="s">
        <v>642</v>
      </c>
      <c r="G422" s="37"/>
      <c r="H422" s="37"/>
      <c r="I422" s="147"/>
      <c r="J422" s="37"/>
      <c r="K422" s="37"/>
      <c r="L422" s="41"/>
      <c r="M422" s="236"/>
      <c r="N422" s="84"/>
      <c r="O422" s="84"/>
      <c r="P422" s="84"/>
      <c r="Q422" s="84"/>
      <c r="R422" s="84"/>
      <c r="S422" s="84"/>
      <c r="T422" s="85"/>
      <c r="AT422" s="15" t="s">
        <v>166</v>
      </c>
      <c r="AU422" s="15" t="s">
        <v>86</v>
      </c>
    </row>
    <row r="423" s="11" customFormat="1">
      <c r="B423" s="248"/>
      <c r="C423" s="249"/>
      <c r="D423" s="234" t="s">
        <v>410</v>
      </c>
      <c r="E423" s="250" t="s">
        <v>1</v>
      </c>
      <c r="F423" s="251" t="s">
        <v>643</v>
      </c>
      <c r="G423" s="249"/>
      <c r="H423" s="252">
        <v>4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AT423" s="258" t="s">
        <v>410</v>
      </c>
      <c r="AU423" s="258" t="s">
        <v>86</v>
      </c>
      <c r="AV423" s="11" t="s">
        <v>88</v>
      </c>
      <c r="AW423" s="11" t="s">
        <v>36</v>
      </c>
      <c r="AX423" s="11" t="s">
        <v>79</v>
      </c>
      <c r="AY423" s="258" t="s">
        <v>142</v>
      </c>
    </row>
    <row r="424" s="11" customFormat="1">
      <c r="B424" s="248"/>
      <c r="C424" s="249"/>
      <c r="D424" s="234" t="s">
        <v>410</v>
      </c>
      <c r="E424" s="250" t="s">
        <v>1</v>
      </c>
      <c r="F424" s="251" t="s">
        <v>631</v>
      </c>
      <c r="G424" s="249"/>
      <c r="H424" s="252">
        <v>2</v>
      </c>
      <c r="I424" s="253"/>
      <c r="J424" s="249"/>
      <c r="K424" s="249"/>
      <c r="L424" s="254"/>
      <c r="M424" s="255"/>
      <c r="N424" s="256"/>
      <c r="O424" s="256"/>
      <c r="P424" s="256"/>
      <c r="Q424" s="256"/>
      <c r="R424" s="256"/>
      <c r="S424" s="256"/>
      <c r="T424" s="257"/>
      <c r="AT424" s="258" t="s">
        <v>410</v>
      </c>
      <c r="AU424" s="258" t="s">
        <v>86</v>
      </c>
      <c r="AV424" s="11" t="s">
        <v>88</v>
      </c>
      <c r="AW424" s="11" t="s">
        <v>36</v>
      </c>
      <c r="AX424" s="11" t="s">
        <v>79</v>
      </c>
      <c r="AY424" s="258" t="s">
        <v>142</v>
      </c>
    </row>
    <row r="425" s="11" customFormat="1">
      <c r="B425" s="248"/>
      <c r="C425" s="249"/>
      <c r="D425" s="234" t="s">
        <v>410</v>
      </c>
      <c r="E425" s="250" t="s">
        <v>1</v>
      </c>
      <c r="F425" s="251" t="s">
        <v>644</v>
      </c>
      <c r="G425" s="249"/>
      <c r="H425" s="252">
        <v>2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AT425" s="258" t="s">
        <v>410</v>
      </c>
      <c r="AU425" s="258" t="s">
        <v>86</v>
      </c>
      <c r="AV425" s="11" t="s">
        <v>88</v>
      </c>
      <c r="AW425" s="11" t="s">
        <v>36</v>
      </c>
      <c r="AX425" s="11" t="s">
        <v>79</v>
      </c>
      <c r="AY425" s="258" t="s">
        <v>142</v>
      </c>
    </row>
    <row r="426" s="11" customFormat="1">
      <c r="B426" s="248"/>
      <c r="C426" s="249"/>
      <c r="D426" s="234" t="s">
        <v>410</v>
      </c>
      <c r="E426" s="250" t="s">
        <v>1</v>
      </c>
      <c r="F426" s="251" t="s">
        <v>633</v>
      </c>
      <c r="G426" s="249"/>
      <c r="H426" s="252">
        <v>2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AT426" s="258" t="s">
        <v>410</v>
      </c>
      <c r="AU426" s="258" t="s">
        <v>86</v>
      </c>
      <c r="AV426" s="11" t="s">
        <v>88</v>
      </c>
      <c r="AW426" s="11" t="s">
        <v>36</v>
      </c>
      <c r="AX426" s="11" t="s">
        <v>79</v>
      </c>
      <c r="AY426" s="258" t="s">
        <v>142</v>
      </c>
    </row>
    <row r="427" s="11" customFormat="1">
      <c r="B427" s="248"/>
      <c r="C427" s="249"/>
      <c r="D427" s="234" t="s">
        <v>410</v>
      </c>
      <c r="E427" s="250" t="s">
        <v>1</v>
      </c>
      <c r="F427" s="251" t="s">
        <v>645</v>
      </c>
      <c r="G427" s="249"/>
      <c r="H427" s="252">
        <v>2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AT427" s="258" t="s">
        <v>410</v>
      </c>
      <c r="AU427" s="258" t="s">
        <v>86</v>
      </c>
      <c r="AV427" s="11" t="s">
        <v>88</v>
      </c>
      <c r="AW427" s="11" t="s">
        <v>36</v>
      </c>
      <c r="AX427" s="11" t="s">
        <v>79</v>
      </c>
      <c r="AY427" s="258" t="s">
        <v>142</v>
      </c>
    </row>
    <row r="428" s="11" customFormat="1">
      <c r="B428" s="248"/>
      <c r="C428" s="249"/>
      <c r="D428" s="234" t="s">
        <v>410</v>
      </c>
      <c r="E428" s="250" t="s">
        <v>1</v>
      </c>
      <c r="F428" s="251" t="s">
        <v>646</v>
      </c>
      <c r="G428" s="249"/>
      <c r="H428" s="252">
        <v>6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AT428" s="258" t="s">
        <v>410</v>
      </c>
      <c r="AU428" s="258" t="s">
        <v>86</v>
      </c>
      <c r="AV428" s="11" t="s">
        <v>88</v>
      </c>
      <c r="AW428" s="11" t="s">
        <v>36</v>
      </c>
      <c r="AX428" s="11" t="s">
        <v>79</v>
      </c>
      <c r="AY428" s="258" t="s">
        <v>142</v>
      </c>
    </row>
    <row r="429" s="12" customFormat="1">
      <c r="B429" s="259"/>
      <c r="C429" s="260"/>
      <c r="D429" s="234" t="s">
        <v>410</v>
      </c>
      <c r="E429" s="261" t="s">
        <v>1</v>
      </c>
      <c r="F429" s="262" t="s">
        <v>413</v>
      </c>
      <c r="G429" s="260"/>
      <c r="H429" s="263">
        <v>18</v>
      </c>
      <c r="I429" s="264"/>
      <c r="J429" s="260"/>
      <c r="K429" s="260"/>
      <c r="L429" s="265"/>
      <c r="M429" s="266"/>
      <c r="N429" s="267"/>
      <c r="O429" s="267"/>
      <c r="P429" s="267"/>
      <c r="Q429" s="267"/>
      <c r="R429" s="267"/>
      <c r="S429" s="267"/>
      <c r="T429" s="268"/>
      <c r="AT429" s="269" t="s">
        <v>410</v>
      </c>
      <c r="AU429" s="269" t="s">
        <v>86</v>
      </c>
      <c r="AV429" s="12" t="s">
        <v>141</v>
      </c>
      <c r="AW429" s="12" t="s">
        <v>36</v>
      </c>
      <c r="AX429" s="12" t="s">
        <v>86</v>
      </c>
      <c r="AY429" s="269" t="s">
        <v>142</v>
      </c>
    </row>
    <row r="430" s="1" customFormat="1" ht="24" customHeight="1">
      <c r="B430" s="36"/>
      <c r="C430" s="237" t="s">
        <v>647</v>
      </c>
      <c r="D430" s="237" t="s">
        <v>160</v>
      </c>
      <c r="E430" s="238" t="s">
        <v>648</v>
      </c>
      <c r="F430" s="239" t="s">
        <v>270</v>
      </c>
      <c r="G430" s="240" t="s">
        <v>163</v>
      </c>
      <c r="H430" s="241">
        <v>2</v>
      </c>
      <c r="I430" s="242"/>
      <c r="J430" s="243">
        <f>ROUND(I430*H430,2)</f>
        <v>0</v>
      </c>
      <c r="K430" s="239" t="s">
        <v>149</v>
      </c>
      <c r="L430" s="244"/>
      <c r="M430" s="245" t="s">
        <v>1</v>
      </c>
      <c r="N430" s="246" t="s">
        <v>44</v>
      </c>
      <c r="O430" s="84"/>
      <c r="P430" s="230">
        <f>O430*H430</f>
        <v>0</v>
      </c>
      <c r="Q430" s="230">
        <v>0</v>
      </c>
      <c r="R430" s="230">
        <f>Q430*H430</f>
        <v>0</v>
      </c>
      <c r="S430" s="230">
        <v>0</v>
      </c>
      <c r="T430" s="231">
        <f>S430*H430</f>
        <v>0</v>
      </c>
      <c r="AR430" s="232" t="s">
        <v>164</v>
      </c>
      <c r="AT430" s="232" t="s">
        <v>160</v>
      </c>
      <c r="AU430" s="232" t="s">
        <v>86</v>
      </c>
      <c r="AY430" s="15" t="s">
        <v>142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5" t="s">
        <v>86</v>
      </c>
      <c r="BK430" s="233">
        <f>ROUND(I430*H430,2)</f>
        <v>0</v>
      </c>
      <c r="BL430" s="15" t="s">
        <v>164</v>
      </c>
      <c r="BM430" s="232" t="s">
        <v>649</v>
      </c>
    </row>
    <row r="431" s="1" customFormat="1">
      <c r="B431" s="36"/>
      <c r="C431" s="37"/>
      <c r="D431" s="234" t="s">
        <v>152</v>
      </c>
      <c r="E431" s="37"/>
      <c r="F431" s="235" t="s">
        <v>270</v>
      </c>
      <c r="G431" s="37"/>
      <c r="H431" s="37"/>
      <c r="I431" s="147"/>
      <c r="J431" s="37"/>
      <c r="K431" s="37"/>
      <c r="L431" s="41"/>
      <c r="M431" s="236"/>
      <c r="N431" s="84"/>
      <c r="O431" s="84"/>
      <c r="P431" s="84"/>
      <c r="Q431" s="84"/>
      <c r="R431" s="84"/>
      <c r="S431" s="84"/>
      <c r="T431" s="85"/>
      <c r="AT431" s="15" t="s">
        <v>152</v>
      </c>
      <c r="AU431" s="15" t="s">
        <v>86</v>
      </c>
    </row>
    <row r="432" s="1" customFormat="1">
      <c r="B432" s="36"/>
      <c r="C432" s="37"/>
      <c r="D432" s="234" t="s">
        <v>166</v>
      </c>
      <c r="E432" s="37"/>
      <c r="F432" s="247" t="s">
        <v>522</v>
      </c>
      <c r="G432" s="37"/>
      <c r="H432" s="37"/>
      <c r="I432" s="147"/>
      <c r="J432" s="37"/>
      <c r="K432" s="37"/>
      <c r="L432" s="41"/>
      <c r="M432" s="236"/>
      <c r="N432" s="84"/>
      <c r="O432" s="84"/>
      <c r="P432" s="84"/>
      <c r="Q432" s="84"/>
      <c r="R432" s="84"/>
      <c r="S432" s="84"/>
      <c r="T432" s="85"/>
      <c r="AT432" s="15" t="s">
        <v>166</v>
      </c>
      <c r="AU432" s="15" t="s">
        <v>86</v>
      </c>
    </row>
    <row r="433" s="11" customFormat="1">
      <c r="B433" s="248"/>
      <c r="C433" s="249"/>
      <c r="D433" s="234" t="s">
        <v>410</v>
      </c>
      <c r="E433" s="250" t="s">
        <v>1</v>
      </c>
      <c r="F433" s="251" t="s">
        <v>650</v>
      </c>
      <c r="G433" s="249"/>
      <c r="H433" s="252">
        <v>2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AT433" s="258" t="s">
        <v>410</v>
      </c>
      <c r="AU433" s="258" t="s">
        <v>86</v>
      </c>
      <c r="AV433" s="11" t="s">
        <v>88</v>
      </c>
      <c r="AW433" s="11" t="s">
        <v>36</v>
      </c>
      <c r="AX433" s="11" t="s">
        <v>79</v>
      </c>
      <c r="AY433" s="258" t="s">
        <v>142</v>
      </c>
    </row>
    <row r="434" s="12" customFormat="1">
      <c r="B434" s="259"/>
      <c r="C434" s="260"/>
      <c r="D434" s="234" t="s">
        <v>410</v>
      </c>
      <c r="E434" s="261" t="s">
        <v>1</v>
      </c>
      <c r="F434" s="262" t="s">
        <v>413</v>
      </c>
      <c r="G434" s="260"/>
      <c r="H434" s="263">
        <v>2</v>
      </c>
      <c r="I434" s="264"/>
      <c r="J434" s="260"/>
      <c r="K434" s="260"/>
      <c r="L434" s="265"/>
      <c r="M434" s="266"/>
      <c r="N434" s="267"/>
      <c r="O434" s="267"/>
      <c r="P434" s="267"/>
      <c r="Q434" s="267"/>
      <c r="R434" s="267"/>
      <c r="S434" s="267"/>
      <c r="T434" s="268"/>
      <c r="AT434" s="269" t="s">
        <v>410</v>
      </c>
      <c r="AU434" s="269" t="s">
        <v>86</v>
      </c>
      <c r="AV434" s="12" t="s">
        <v>141</v>
      </c>
      <c r="AW434" s="12" t="s">
        <v>36</v>
      </c>
      <c r="AX434" s="12" t="s">
        <v>86</v>
      </c>
      <c r="AY434" s="269" t="s">
        <v>142</v>
      </c>
    </row>
    <row r="435" s="1" customFormat="1" ht="24" customHeight="1">
      <c r="B435" s="36"/>
      <c r="C435" s="221" t="s">
        <v>651</v>
      </c>
      <c r="D435" s="221" t="s">
        <v>145</v>
      </c>
      <c r="E435" s="222" t="s">
        <v>274</v>
      </c>
      <c r="F435" s="223" t="s">
        <v>275</v>
      </c>
      <c r="G435" s="224" t="s">
        <v>163</v>
      </c>
      <c r="H435" s="225">
        <v>2</v>
      </c>
      <c r="I435" s="226"/>
      <c r="J435" s="227">
        <f>ROUND(I435*H435,2)</f>
        <v>0</v>
      </c>
      <c r="K435" s="223" t="s">
        <v>149</v>
      </c>
      <c r="L435" s="41"/>
      <c r="M435" s="228" t="s">
        <v>1</v>
      </c>
      <c r="N435" s="229" t="s">
        <v>44</v>
      </c>
      <c r="O435" s="84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AR435" s="232" t="s">
        <v>150</v>
      </c>
      <c r="AT435" s="232" t="s">
        <v>145</v>
      </c>
      <c r="AU435" s="232" t="s">
        <v>86</v>
      </c>
      <c r="AY435" s="15" t="s">
        <v>142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5" t="s">
        <v>86</v>
      </c>
      <c r="BK435" s="233">
        <f>ROUND(I435*H435,2)</f>
        <v>0</v>
      </c>
      <c r="BL435" s="15" t="s">
        <v>150</v>
      </c>
      <c r="BM435" s="232" t="s">
        <v>652</v>
      </c>
    </row>
    <row r="436" s="1" customFormat="1">
      <c r="B436" s="36"/>
      <c r="C436" s="37"/>
      <c r="D436" s="234" t="s">
        <v>152</v>
      </c>
      <c r="E436" s="37"/>
      <c r="F436" s="235" t="s">
        <v>275</v>
      </c>
      <c r="G436" s="37"/>
      <c r="H436" s="37"/>
      <c r="I436" s="147"/>
      <c r="J436" s="37"/>
      <c r="K436" s="37"/>
      <c r="L436" s="41"/>
      <c r="M436" s="236"/>
      <c r="N436" s="84"/>
      <c r="O436" s="84"/>
      <c r="P436" s="84"/>
      <c r="Q436" s="84"/>
      <c r="R436" s="84"/>
      <c r="S436" s="84"/>
      <c r="T436" s="85"/>
      <c r="AT436" s="15" t="s">
        <v>152</v>
      </c>
      <c r="AU436" s="15" t="s">
        <v>86</v>
      </c>
    </row>
    <row r="437" s="11" customFormat="1">
      <c r="B437" s="248"/>
      <c r="C437" s="249"/>
      <c r="D437" s="234" t="s">
        <v>410</v>
      </c>
      <c r="E437" s="250" t="s">
        <v>1</v>
      </c>
      <c r="F437" s="251" t="s">
        <v>650</v>
      </c>
      <c r="G437" s="249"/>
      <c r="H437" s="252">
        <v>2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AT437" s="258" t="s">
        <v>410</v>
      </c>
      <c r="AU437" s="258" t="s">
        <v>86</v>
      </c>
      <c r="AV437" s="11" t="s">
        <v>88</v>
      </c>
      <c r="AW437" s="11" t="s">
        <v>36</v>
      </c>
      <c r="AX437" s="11" t="s">
        <v>79</v>
      </c>
      <c r="AY437" s="258" t="s">
        <v>142</v>
      </c>
    </row>
    <row r="438" s="12" customFormat="1">
      <c r="B438" s="259"/>
      <c r="C438" s="260"/>
      <c r="D438" s="234" t="s">
        <v>410</v>
      </c>
      <c r="E438" s="261" t="s">
        <v>1</v>
      </c>
      <c r="F438" s="262" t="s">
        <v>413</v>
      </c>
      <c r="G438" s="260"/>
      <c r="H438" s="263">
        <v>2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AT438" s="269" t="s">
        <v>410</v>
      </c>
      <c r="AU438" s="269" t="s">
        <v>86</v>
      </c>
      <c r="AV438" s="12" t="s">
        <v>141</v>
      </c>
      <c r="AW438" s="12" t="s">
        <v>36</v>
      </c>
      <c r="AX438" s="12" t="s">
        <v>86</v>
      </c>
      <c r="AY438" s="269" t="s">
        <v>142</v>
      </c>
    </row>
    <row r="439" s="1" customFormat="1" ht="60" customHeight="1">
      <c r="B439" s="36"/>
      <c r="C439" s="237" t="s">
        <v>653</v>
      </c>
      <c r="D439" s="237" t="s">
        <v>160</v>
      </c>
      <c r="E439" s="238" t="s">
        <v>654</v>
      </c>
      <c r="F439" s="239" t="s">
        <v>655</v>
      </c>
      <c r="G439" s="240" t="s">
        <v>163</v>
      </c>
      <c r="H439" s="241">
        <v>2</v>
      </c>
      <c r="I439" s="242"/>
      <c r="J439" s="243">
        <f>ROUND(I439*H439,2)</f>
        <v>0</v>
      </c>
      <c r="K439" s="239" t="s">
        <v>201</v>
      </c>
      <c r="L439" s="244"/>
      <c r="M439" s="245" t="s">
        <v>1</v>
      </c>
      <c r="N439" s="246" t="s">
        <v>44</v>
      </c>
      <c r="O439" s="84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AR439" s="232" t="s">
        <v>88</v>
      </c>
      <c r="AT439" s="232" t="s">
        <v>160</v>
      </c>
      <c r="AU439" s="232" t="s">
        <v>86</v>
      </c>
      <c r="AY439" s="15" t="s">
        <v>142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5" t="s">
        <v>86</v>
      </c>
      <c r="BK439" s="233">
        <f>ROUND(I439*H439,2)</f>
        <v>0</v>
      </c>
      <c r="BL439" s="15" t="s">
        <v>86</v>
      </c>
      <c r="BM439" s="232" t="s">
        <v>656</v>
      </c>
    </row>
    <row r="440" s="1" customFormat="1">
      <c r="B440" s="36"/>
      <c r="C440" s="37"/>
      <c r="D440" s="234" t="s">
        <v>152</v>
      </c>
      <c r="E440" s="37"/>
      <c r="F440" s="235" t="s">
        <v>655</v>
      </c>
      <c r="G440" s="37"/>
      <c r="H440" s="37"/>
      <c r="I440" s="147"/>
      <c r="J440" s="37"/>
      <c r="K440" s="37"/>
      <c r="L440" s="41"/>
      <c r="M440" s="236"/>
      <c r="N440" s="84"/>
      <c r="O440" s="84"/>
      <c r="P440" s="84"/>
      <c r="Q440" s="84"/>
      <c r="R440" s="84"/>
      <c r="S440" s="84"/>
      <c r="T440" s="85"/>
      <c r="AT440" s="15" t="s">
        <v>152</v>
      </c>
      <c r="AU440" s="15" t="s">
        <v>86</v>
      </c>
    </row>
    <row r="441" s="1" customFormat="1">
      <c r="B441" s="36"/>
      <c r="C441" s="37"/>
      <c r="D441" s="234" t="s">
        <v>166</v>
      </c>
      <c r="E441" s="37"/>
      <c r="F441" s="247" t="s">
        <v>657</v>
      </c>
      <c r="G441" s="37"/>
      <c r="H441" s="37"/>
      <c r="I441" s="147"/>
      <c r="J441" s="37"/>
      <c r="K441" s="37"/>
      <c r="L441" s="41"/>
      <c r="M441" s="236"/>
      <c r="N441" s="84"/>
      <c r="O441" s="84"/>
      <c r="P441" s="84"/>
      <c r="Q441" s="84"/>
      <c r="R441" s="84"/>
      <c r="S441" s="84"/>
      <c r="T441" s="85"/>
      <c r="AT441" s="15" t="s">
        <v>166</v>
      </c>
      <c r="AU441" s="15" t="s">
        <v>86</v>
      </c>
    </row>
    <row r="442" s="1" customFormat="1" ht="36" customHeight="1">
      <c r="B442" s="36"/>
      <c r="C442" s="221" t="s">
        <v>658</v>
      </c>
      <c r="D442" s="221" t="s">
        <v>145</v>
      </c>
      <c r="E442" s="222" t="s">
        <v>659</v>
      </c>
      <c r="F442" s="223" t="s">
        <v>660</v>
      </c>
      <c r="G442" s="224" t="s">
        <v>163</v>
      </c>
      <c r="H442" s="225">
        <v>2</v>
      </c>
      <c r="I442" s="226"/>
      <c r="J442" s="227">
        <f>ROUND(I442*H442,2)</f>
        <v>0</v>
      </c>
      <c r="K442" s="223" t="s">
        <v>149</v>
      </c>
      <c r="L442" s="41"/>
      <c r="M442" s="228" t="s">
        <v>1</v>
      </c>
      <c r="N442" s="229" t="s">
        <v>44</v>
      </c>
      <c r="O442" s="84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AR442" s="232" t="s">
        <v>86</v>
      </c>
      <c r="AT442" s="232" t="s">
        <v>145</v>
      </c>
      <c r="AU442" s="232" t="s">
        <v>86</v>
      </c>
      <c r="AY442" s="15" t="s">
        <v>142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5" t="s">
        <v>86</v>
      </c>
      <c r="BK442" s="233">
        <f>ROUND(I442*H442,2)</f>
        <v>0</v>
      </c>
      <c r="BL442" s="15" t="s">
        <v>86</v>
      </c>
      <c r="BM442" s="232" t="s">
        <v>661</v>
      </c>
    </row>
    <row r="443" s="1" customFormat="1">
      <c r="B443" s="36"/>
      <c r="C443" s="37"/>
      <c r="D443" s="234" t="s">
        <v>152</v>
      </c>
      <c r="E443" s="37"/>
      <c r="F443" s="235" t="s">
        <v>660</v>
      </c>
      <c r="G443" s="37"/>
      <c r="H443" s="37"/>
      <c r="I443" s="147"/>
      <c r="J443" s="37"/>
      <c r="K443" s="37"/>
      <c r="L443" s="41"/>
      <c r="M443" s="236"/>
      <c r="N443" s="84"/>
      <c r="O443" s="84"/>
      <c r="P443" s="84"/>
      <c r="Q443" s="84"/>
      <c r="R443" s="84"/>
      <c r="S443" s="84"/>
      <c r="T443" s="85"/>
      <c r="AT443" s="15" t="s">
        <v>152</v>
      </c>
      <c r="AU443" s="15" t="s">
        <v>86</v>
      </c>
    </row>
    <row r="444" s="1" customFormat="1">
      <c r="B444" s="36"/>
      <c r="C444" s="37"/>
      <c r="D444" s="234" t="s">
        <v>166</v>
      </c>
      <c r="E444" s="37"/>
      <c r="F444" s="247" t="s">
        <v>662</v>
      </c>
      <c r="G444" s="37"/>
      <c r="H444" s="37"/>
      <c r="I444" s="147"/>
      <c r="J444" s="37"/>
      <c r="K444" s="37"/>
      <c r="L444" s="41"/>
      <c r="M444" s="236"/>
      <c r="N444" s="84"/>
      <c r="O444" s="84"/>
      <c r="P444" s="84"/>
      <c r="Q444" s="84"/>
      <c r="R444" s="84"/>
      <c r="S444" s="84"/>
      <c r="T444" s="85"/>
      <c r="AT444" s="15" t="s">
        <v>166</v>
      </c>
      <c r="AU444" s="15" t="s">
        <v>86</v>
      </c>
    </row>
    <row r="445" s="1" customFormat="1" ht="24" customHeight="1">
      <c r="B445" s="36"/>
      <c r="C445" s="221" t="s">
        <v>663</v>
      </c>
      <c r="D445" s="221" t="s">
        <v>145</v>
      </c>
      <c r="E445" s="222" t="s">
        <v>664</v>
      </c>
      <c r="F445" s="223" t="s">
        <v>665</v>
      </c>
      <c r="G445" s="224" t="s">
        <v>163</v>
      </c>
      <c r="H445" s="225">
        <v>2</v>
      </c>
      <c r="I445" s="226"/>
      <c r="J445" s="227">
        <f>ROUND(I445*H445,2)</f>
        <v>0</v>
      </c>
      <c r="K445" s="223" t="s">
        <v>149</v>
      </c>
      <c r="L445" s="41"/>
      <c r="M445" s="228" t="s">
        <v>1</v>
      </c>
      <c r="N445" s="229" t="s">
        <v>44</v>
      </c>
      <c r="O445" s="84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AR445" s="232" t="s">
        <v>150</v>
      </c>
      <c r="AT445" s="232" t="s">
        <v>145</v>
      </c>
      <c r="AU445" s="232" t="s">
        <v>86</v>
      </c>
      <c r="AY445" s="15" t="s">
        <v>142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5" t="s">
        <v>86</v>
      </c>
      <c r="BK445" s="233">
        <f>ROUND(I445*H445,2)</f>
        <v>0</v>
      </c>
      <c r="BL445" s="15" t="s">
        <v>150</v>
      </c>
      <c r="BM445" s="232" t="s">
        <v>666</v>
      </c>
    </row>
    <row r="446" s="1" customFormat="1">
      <c r="B446" s="36"/>
      <c r="C446" s="37"/>
      <c r="D446" s="234" t="s">
        <v>152</v>
      </c>
      <c r="E446" s="37"/>
      <c r="F446" s="235" t="s">
        <v>665</v>
      </c>
      <c r="G446" s="37"/>
      <c r="H446" s="37"/>
      <c r="I446" s="147"/>
      <c r="J446" s="37"/>
      <c r="K446" s="37"/>
      <c r="L446" s="41"/>
      <c r="M446" s="236"/>
      <c r="N446" s="84"/>
      <c r="O446" s="84"/>
      <c r="P446" s="84"/>
      <c r="Q446" s="84"/>
      <c r="R446" s="84"/>
      <c r="S446" s="84"/>
      <c r="T446" s="85"/>
      <c r="AT446" s="15" t="s">
        <v>152</v>
      </c>
      <c r="AU446" s="15" t="s">
        <v>86</v>
      </c>
    </row>
    <row r="447" s="1" customFormat="1">
      <c r="B447" s="36"/>
      <c r="C447" s="37"/>
      <c r="D447" s="234" t="s">
        <v>166</v>
      </c>
      <c r="E447" s="37"/>
      <c r="F447" s="247" t="s">
        <v>667</v>
      </c>
      <c r="G447" s="37"/>
      <c r="H447" s="37"/>
      <c r="I447" s="147"/>
      <c r="J447" s="37"/>
      <c r="K447" s="37"/>
      <c r="L447" s="41"/>
      <c r="M447" s="236"/>
      <c r="N447" s="84"/>
      <c r="O447" s="84"/>
      <c r="P447" s="84"/>
      <c r="Q447" s="84"/>
      <c r="R447" s="84"/>
      <c r="S447" s="84"/>
      <c r="T447" s="85"/>
      <c r="AT447" s="15" t="s">
        <v>166</v>
      </c>
      <c r="AU447" s="15" t="s">
        <v>86</v>
      </c>
    </row>
    <row r="448" s="1" customFormat="1" ht="36" customHeight="1">
      <c r="B448" s="36"/>
      <c r="C448" s="221" t="s">
        <v>668</v>
      </c>
      <c r="D448" s="221" t="s">
        <v>145</v>
      </c>
      <c r="E448" s="222" t="s">
        <v>437</v>
      </c>
      <c r="F448" s="223" t="s">
        <v>438</v>
      </c>
      <c r="G448" s="224" t="s">
        <v>163</v>
      </c>
      <c r="H448" s="225">
        <v>2</v>
      </c>
      <c r="I448" s="226"/>
      <c r="J448" s="227">
        <f>ROUND(I448*H448,2)</f>
        <v>0</v>
      </c>
      <c r="K448" s="223" t="s">
        <v>149</v>
      </c>
      <c r="L448" s="41"/>
      <c r="M448" s="228" t="s">
        <v>1</v>
      </c>
      <c r="N448" s="229" t="s">
        <v>44</v>
      </c>
      <c r="O448" s="84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AR448" s="232" t="s">
        <v>150</v>
      </c>
      <c r="AT448" s="232" t="s">
        <v>145</v>
      </c>
      <c r="AU448" s="232" t="s">
        <v>86</v>
      </c>
      <c r="AY448" s="15" t="s">
        <v>142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5" t="s">
        <v>86</v>
      </c>
      <c r="BK448" s="233">
        <f>ROUND(I448*H448,2)</f>
        <v>0</v>
      </c>
      <c r="BL448" s="15" t="s">
        <v>150</v>
      </c>
      <c r="BM448" s="232" t="s">
        <v>669</v>
      </c>
    </row>
    <row r="449" s="1" customFormat="1">
      <c r="B449" s="36"/>
      <c r="C449" s="37"/>
      <c r="D449" s="234" t="s">
        <v>152</v>
      </c>
      <c r="E449" s="37"/>
      <c r="F449" s="235" t="s">
        <v>438</v>
      </c>
      <c r="G449" s="37"/>
      <c r="H449" s="37"/>
      <c r="I449" s="147"/>
      <c r="J449" s="37"/>
      <c r="K449" s="37"/>
      <c r="L449" s="41"/>
      <c r="M449" s="236"/>
      <c r="N449" s="84"/>
      <c r="O449" s="84"/>
      <c r="P449" s="84"/>
      <c r="Q449" s="84"/>
      <c r="R449" s="84"/>
      <c r="S449" s="84"/>
      <c r="T449" s="85"/>
      <c r="AT449" s="15" t="s">
        <v>152</v>
      </c>
      <c r="AU449" s="15" t="s">
        <v>86</v>
      </c>
    </row>
    <row r="450" s="1" customFormat="1">
      <c r="B450" s="36"/>
      <c r="C450" s="37"/>
      <c r="D450" s="234" t="s">
        <v>166</v>
      </c>
      <c r="E450" s="37"/>
      <c r="F450" s="247" t="s">
        <v>670</v>
      </c>
      <c r="G450" s="37"/>
      <c r="H450" s="37"/>
      <c r="I450" s="147"/>
      <c r="J450" s="37"/>
      <c r="K450" s="37"/>
      <c r="L450" s="41"/>
      <c r="M450" s="236"/>
      <c r="N450" s="84"/>
      <c r="O450" s="84"/>
      <c r="P450" s="84"/>
      <c r="Q450" s="84"/>
      <c r="R450" s="84"/>
      <c r="S450" s="84"/>
      <c r="T450" s="85"/>
      <c r="AT450" s="15" t="s">
        <v>166</v>
      </c>
      <c r="AU450" s="15" t="s">
        <v>86</v>
      </c>
    </row>
    <row r="451" s="1" customFormat="1" ht="24" customHeight="1">
      <c r="B451" s="36"/>
      <c r="C451" s="237" t="s">
        <v>671</v>
      </c>
      <c r="D451" s="237" t="s">
        <v>160</v>
      </c>
      <c r="E451" s="238" t="s">
        <v>388</v>
      </c>
      <c r="F451" s="239" t="s">
        <v>389</v>
      </c>
      <c r="G451" s="240" t="s">
        <v>156</v>
      </c>
      <c r="H451" s="241">
        <v>25</v>
      </c>
      <c r="I451" s="242"/>
      <c r="J451" s="243">
        <f>ROUND(I451*H451,2)</f>
        <v>0</v>
      </c>
      <c r="K451" s="239" t="s">
        <v>149</v>
      </c>
      <c r="L451" s="244"/>
      <c r="M451" s="245" t="s">
        <v>1</v>
      </c>
      <c r="N451" s="246" t="s">
        <v>44</v>
      </c>
      <c r="O451" s="84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AR451" s="232" t="s">
        <v>164</v>
      </c>
      <c r="AT451" s="232" t="s">
        <v>160</v>
      </c>
      <c r="AU451" s="232" t="s">
        <v>86</v>
      </c>
      <c r="AY451" s="15" t="s">
        <v>142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5" t="s">
        <v>86</v>
      </c>
      <c r="BK451" s="233">
        <f>ROUND(I451*H451,2)</f>
        <v>0</v>
      </c>
      <c r="BL451" s="15" t="s">
        <v>164</v>
      </c>
      <c r="BM451" s="232" t="s">
        <v>672</v>
      </c>
    </row>
    <row r="452" s="1" customFormat="1">
      <c r="B452" s="36"/>
      <c r="C452" s="37"/>
      <c r="D452" s="234" t="s">
        <v>152</v>
      </c>
      <c r="E452" s="37"/>
      <c r="F452" s="235" t="s">
        <v>389</v>
      </c>
      <c r="G452" s="37"/>
      <c r="H452" s="37"/>
      <c r="I452" s="147"/>
      <c r="J452" s="37"/>
      <c r="K452" s="37"/>
      <c r="L452" s="41"/>
      <c r="M452" s="236"/>
      <c r="N452" s="84"/>
      <c r="O452" s="84"/>
      <c r="P452" s="84"/>
      <c r="Q452" s="84"/>
      <c r="R452" s="84"/>
      <c r="S452" s="84"/>
      <c r="T452" s="85"/>
      <c r="AT452" s="15" t="s">
        <v>152</v>
      </c>
      <c r="AU452" s="15" t="s">
        <v>86</v>
      </c>
    </row>
    <row r="453" s="1" customFormat="1">
      <c r="B453" s="36"/>
      <c r="C453" s="37"/>
      <c r="D453" s="234" t="s">
        <v>166</v>
      </c>
      <c r="E453" s="37"/>
      <c r="F453" s="247" t="s">
        <v>673</v>
      </c>
      <c r="G453" s="37"/>
      <c r="H453" s="37"/>
      <c r="I453" s="147"/>
      <c r="J453" s="37"/>
      <c r="K453" s="37"/>
      <c r="L453" s="41"/>
      <c r="M453" s="236"/>
      <c r="N453" s="84"/>
      <c r="O453" s="84"/>
      <c r="P453" s="84"/>
      <c r="Q453" s="84"/>
      <c r="R453" s="84"/>
      <c r="S453" s="84"/>
      <c r="T453" s="85"/>
      <c r="AT453" s="15" t="s">
        <v>166</v>
      </c>
      <c r="AU453" s="15" t="s">
        <v>86</v>
      </c>
    </row>
    <row r="454" s="1" customFormat="1" ht="36" customHeight="1">
      <c r="B454" s="36"/>
      <c r="C454" s="221" t="s">
        <v>674</v>
      </c>
      <c r="D454" s="221" t="s">
        <v>145</v>
      </c>
      <c r="E454" s="222" t="s">
        <v>396</v>
      </c>
      <c r="F454" s="223" t="s">
        <v>397</v>
      </c>
      <c r="G454" s="224" t="s">
        <v>156</v>
      </c>
      <c r="H454" s="225">
        <v>25</v>
      </c>
      <c r="I454" s="226"/>
      <c r="J454" s="227">
        <f>ROUND(I454*H454,2)</f>
        <v>0</v>
      </c>
      <c r="K454" s="223" t="s">
        <v>149</v>
      </c>
      <c r="L454" s="41"/>
      <c r="M454" s="228" t="s">
        <v>1</v>
      </c>
      <c r="N454" s="229" t="s">
        <v>44</v>
      </c>
      <c r="O454" s="84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AR454" s="232" t="s">
        <v>150</v>
      </c>
      <c r="AT454" s="232" t="s">
        <v>145</v>
      </c>
      <c r="AU454" s="232" t="s">
        <v>86</v>
      </c>
      <c r="AY454" s="15" t="s">
        <v>142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5" t="s">
        <v>86</v>
      </c>
      <c r="BK454" s="233">
        <f>ROUND(I454*H454,2)</f>
        <v>0</v>
      </c>
      <c r="BL454" s="15" t="s">
        <v>150</v>
      </c>
      <c r="BM454" s="232" t="s">
        <v>675</v>
      </c>
    </row>
    <row r="455" s="1" customFormat="1">
      <c r="B455" s="36"/>
      <c r="C455" s="37"/>
      <c r="D455" s="234" t="s">
        <v>152</v>
      </c>
      <c r="E455" s="37"/>
      <c r="F455" s="235" t="s">
        <v>399</v>
      </c>
      <c r="G455" s="37"/>
      <c r="H455" s="37"/>
      <c r="I455" s="147"/>
      <c r="J455" s="37"/>
      <c r="K455" s="37"/>
      <c r="L455" s="41"/>
      <c r="M455" s="236"/>
      <c r="N455" s="84"/>
      <c r="O455" s="84"/>
      <c r="P455" s="84"/>
      <c r="Q455" s="84"/>
      <c r="R455" s="84"/>
      <c r="S455" s="84"/>
      <c r="T455" s="85"/>
      <c r="AT455" s="15" t="s">
        <v>152</v>
      </c>
      <c r="AU455" s="15" t="s">
        <v>86</v>
      </c>
    </row>
    <row r="456" s="1" customFormat="1">
      <c r="B456" s="36"/>
      <c r="C456" s="37"/>
      <c r="D456" s="234" t="s">
        <v>166</v>
      </c>
      <c r="E456" s="37"/>
      <c r="F456" s="247" t="s">
        <v>676</v>
      </c>
      <c r="G456" s="37"/>
      <c r="H456" s="37"/>
      <c r="I456" s="147"/>
      <c r="J456" s="37"/>
      <c r="K456" s="37"/>
      <c r="L456" s="41"/>
      <c r="M456" s="236"/>
      <c r="N456" s="84"/>
      <c r="O456" s="84"/>
      <c r="P456" s="84"/>
      <c r="Q456" s="84"/>
      <c r="R456" s="84"/>
      <c r="S456" s="84"/>
      <c r="T456" s="85"/>
      <c r="AT456" s="15" t="s">
        <v>166</v>
      </c>
      <c r="AU456" s="15" t="s">
        <v>86</v>
      </c>
    </row>
    <row r="457" s="1" customFormat="1" ht="36" customHeight="1">
      <c r="B457" s="36"/>
      <c r="C457" s="221" t="s">
        <v>677</v>
      </c>
      <c r="D457" s="221" t="s">
        <v>145</v>
      </c>
      <c r="E457" s="222" t="s">
        <v>678</v>
      </c>
      <c r="F457" s="223" t="s">
        <v>679</v>
      </c>
      <c r="G457" s="224" t="s">
        <v>163</v>
      </c>
      <c r="H457" s="225">
        <v>0.25</v>
      </c>
      <c r="I457" s="226"/>
      <c r="J457" s="227">
        <f>ROUND(I457*H457,2)</f>
        <v>0</v>
      </c>
      <c r="K457" s="223" t="s">
        <v>149</v>
      </c>
      <c r="L457" s="41"/>
      <c r="M457" s="228" t="s">
        <v>1</v>
      </c>
      <c r="N457" s="229" t="s">
        <v>44</v>
      </c>
      <c r="O457" s="84"/>
      <c r="P457" s="230">
        <f>O457*H457</f>
        <v>0</v>
      </c>
      <c r="Q457" s="230">
        <v>0</v>
      </c>
      <c r="R457" s="230">
        <f>Q457*H457</f>
        <v>0</v>
      </c>
      <c r="S457" s="230">
        <v>0</v>
      </c>
      <c r="T457" s="231">
        <f>S457*H457</f>
        <v>0</v>
      </c>
      <c r="AR457" s="232" t="s">
        <v>150</v>
      </c>
      <c r="AT457" s="232" t="s">
        <v>145</v>
      </c>
      <c r="AU457" s="232" t="s">
        <v>86</v>
      </c>
      <c r="AY457" s="15" t="s">
        <v>142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5" t="s">
        <v>86</v>
      </c>
      <c r="BK457" s="233">
        <f>ROUND(I457*H457,2)</f>
        <v>0</v>
      </c>
      <c r="BL457" s="15" t="s">
        <v>150</v>
      </c>
      <c r="BM457" s="232" t="s">
        <v>680</v>
      </c>
    </row>
    <row r="458" s="1" customFormat="1">
      <c r="B458" s="36"/>
      <c r="C458" s="37"/>
      <c r="D458" s="234" t="s">
        <v>152</v>
      </c>
      <c r="E458" s="37"/>
      <c r="F458" s="235" t="s">
        <v>679</v>
      </c>
      <c r="G458" s="37"/>
      <c r="H458" s="37"/>
      <c r="I458" s="147"/>
      <c r="J458" s="37"/>
      <c r="K458" s="37"/>
      <c r="L458" s="41"/>
      <c r="M458" s="236"/>
      <c r="N458" s="84"/>
      <c r="O458" s="84"/>
      <c r="P458" s="84"/>
      <c r="Q458" s="84"/>
      <c r="R458" s="84"/>
      <c r="S458" s="84"/>
      <c r="T458" s="85"/>
      <c r="AT458" s="15" t="s">
        <v>152</v>
      </c>
      <c r="AU458" s="15" t="s">
        <v>86</v>
      </c>
    </row>
    <row r="459" s="1" customFormat="1">
      <c r="B459" s="36"/>
      <c r="C459" s="37"/>
      <c r="D459" s="234" t="s">
        <v>166</v>
      </c>
      <c r="E459" s="37"/>
      <c r="F459" s="247" t="s">
        <v>681</v>
      </c>
      <c r="G459" s="37"/>
      <c r="H459" s="37"/>
      <c r="I459" s="147"/>
      <c r="J459" s="37"/>
      <c r="K459" s="37"/>
      <c r="L459" s="41"/>
      <c r="M459" s="236"/>
      <c r="N459" s="84"/>
      <c r="O459" s="84"/>
      <c r="P459" s="84"/>
      <c r="Q459" s="84"/>
      <c r="R459" s="84"/>
      <c r="S459" s="84"/>
      <c r="T459" s="85"/>
      <c r="AT459" s="15" t="s">
        <v>166</v>
      </c>
      <c r="AU459" s="15" t="s">
        <v>86</v>
      </c>
    </row>
    <row r="460" s="1" customFormat="1" ht="24" customHeight="1">
      <c r="B460" s="36"/>
      <c r="C460" s="221" t="s">
        <v>682</v>
      </c>
      <c r="D460" s="221" t="s">
        <v>145</v>
      </c>
      <c r="E460" s="222" t="s">
        <v>683</v>
      </c>
      <c r="F460" s="223" t="s">
        <v>684</v>
      </c>
      <c r="G460" s="224" t="s">
        <v>163</v>
      </c>
      <c r="H460" s="225">
        <v>1</v>
      </c>
      <c r="I460" s="226"/>
      <c r="J460" s="227">
        <f>ROUND(I460*H460,2)</f>
        <v>0</v>
      </c>
      <c r="K460" s="223" t="s">
        <v>149</v>
      </c>
      <c r="L460" s="41"/>
      <c r="M460" s="228" t="s">
        <v>1</v>
      </c>
      <c r="N460" s="229" t="s">
        <v>44</v>
      </c>
      <c r="O460" s="84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AR460" s="232" t="s">
        <v>150</v>
      </c>
      <c r="AT460" s="232" t="s">
        <v>145</v>
      </c>
      <c r="AU460" s="232" t="s">
        <v>86</v>
      </c>
      <c r="AY460" s="15" t="s">
        <v>142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5" t="s">
        <v>86</v>
      </c>
      <c r="BK460" s="233">
        <f>ROUND(I460*H460,2)</f>
        <v>0</v>
      </c>
      <c r="BL460" s="15" t="s">
        <v>150</v>
      </c>
      <c r="BM460" s="232" t="s">
        <v>685</v>
      </c>
    </row>
    <row r="461" s="1" customFormat="1">
      <c r="B461" s="36"/>
      <c r="C461" s="37"/>
      <c r="D461" s="234" t="s">
        <v>152</v>
      </c>
      <c r="E461" s="37"/>
      <c r="F461" s="235" t="s">
        <v>684</v>
      </c>
      <c r="G461" s="37"/>
      <c r="H461" s="37"/>
      <c r="I461" s="147"/>
      <c r="J461" s="37"/>
      <c r="K461" s="37"/>
      <c r="L461" s="41"/>
      <c r="M461" s="236"/>
      <c r="N461" s="84"/>
      <c r="O461" s="84"/>
      <c r="P461" s="84"/>
      <c r="Q461" s="84"/>
      <c r="R461" s="84"/>
      <c r="S461" s="84"/>
      <c r="T461" s="85"/>
      <c r="AT461" s="15" t="s">
        <v>152</v>
      </c>
      <c r="AU461" s="15" t="s">
        <v>86</v>
      </c>
    </row>
    <row r="462" s="1" customFormat="1">
      <c r="B462" s="36"/>
      <c r="C462" s="37"/>
      <c r="D462" s="234" t="s">
        <v>166</v>
      </c>
      <c r="E462" s="37"/>
      <c r="F462" s="247" t="s">
        <v>686</v>
      </c>
      <c r="G462" s="37"/>
      <c r="H462" s="37"/>
      <c r="I462" s="147"/>
      <c r="J462" s="37"/>
      <c r="K462" s="37"/>
      <c r="L462" s="41"/>
      <c r="M462" s="236"/>
      <c r="N462" s="84"/>
      <c r="O462" s="84"/>
      <c r="P462" s="84"/>
      <c r="Q462" s="84"/>
      <c r="R462" s="84"/>
      <c r="S462" s="84"/>
      <c r="T462" s="85"/>
      <c r="AT462" s="15" t="s">
        <v>166</v>
      </c>
      <c r="AU462" s="15" t="s">
        <v>86</v>
      </c>
    </row>
    <row r="463" s="1" customFormat="1" ht="24" customHeight="1">
      <c r="B463" s="36"/>
      <c r="C463" s="221" t="s">
        <v>687</v>
      </c>
      <c r="D463" s="221" t="s">
        <v>145</v>
      </c>
      <c r="E463" s="222" t="s">
        <v>688</v>
      </c>
      <c r="F463" s="223" t="s">
        <v>689</v>
      </c>
      <c r="G463" s="224" t="s">
        <v>163</v>
      </c>
      <c r="H463" s="225">
        <v>1</v>
      </c>
      <c r="I463" s="226"/>
      <c r="J463" s="227">
        <f>ROUND(I463*H463,2)</f>
        <v>0</v>
      </c>
      <c r="K463" s="223" t="s">
        <v>149</v>
      </c>
      <c r="L463" s="41"/>
      <c r="M463" s="228" t="s">
        <v>1</v>
      </c>
      <c r="N463" s="229" t="s">
        <v>44</v>
      </c>
      <c r="O463" s="84"/>
      <c r="P463" s="230">
        <f>O463*H463</f>
        <v>0</v>
      </c>
      <c r="Q463" s="230">
        <v>0</v>
      </c>
      <c r="R463" s="230">
        <f>Q463*H463</f>
        <v>0</v>
      </c>
      <c r="S463" s="230">
        <v>0</v>
      </c>
      <c r="T463" s="231">
        <f>S463*H463</f>
        <v>0</v>
      </c>
      <c r="AR463" s="232" t="s">
        <v>150</v>
      </c>
      <c r="AT463" s="232" t="s">
        <v>145</v>
      </c>
      <c r="AU463" s="232" t="s">
        <v>86</v>
      </c>
      <c r="AY463" s="15" t="s">
        <v>142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5" t="s">
        <v>86</v>
      </c>
      <c r="BK463" s="233">
        <f>ROUND(I463*H463,2)</f>
        <v>0</v>
      </c>
      <c r="BL463" s="15" t="s">
        <v>150</v>
      </c>
      <c r="BM463" s="232" t="s">
        <v>690</v>
      </c>
    </row>
    <row r="464" s="1" customFormat="1">
      <c r="B464" s="36"/>
      <c r="C464" s="37"/>
      <c r="D464" s="234" t="s">
        <v>152</v>
      </c>
      <c r="E464" s="37"/>
      <c r="F464" s="235" t="s">
        <v>689</v>
      </c>
      <c r="G464" s="37"/>
      <c r="H464" s="37"/>
      <c r="I464" s="147"/>
      <c r="J464" s="37"/>
      <c r="K464" s="37"/>
      <c r="L464" s="41"/>
      <c r="M464" s="236"/>
      <c r="N464" s="84"/>
      <c r="O464" s="84"/>
      <c r="P464" s="84"/>
      <c r="Q464" s="84"/>
      <c r="R464" s="84"/>
      <c r="S464" s="84"/>
      <c r="T464" s="85"/>
      <c r="AT464" s="15" t="s">
        <v>152</v>
      </c>
      <c r="AU464" s="15" t="s">
        <v>86</v>
      </c>
    </row>
    <row r="465" s="1" customFormat="1">
      <c r="B465" s="36"/>
      <c r="C465" s="37"/>
      <c r="D465" s="234" t="s">
        <v>166</v>
      </c>
      <c r="E465" s="37"/>
      <c r="F465" s="247" t="s">
        <v>691</v>
      </c>
      <c r="G465" s="37"/>
      <c r="H465" s="37"/>
      <c r="I465" s="147"/>
      <c r="J465" s="37"/>
      <c r="K465" s="37"/>
      <c r="L465" s="41"/>
      <c r="M465" s="236"/>
      <c r="N465" s="84"/>
      <c r="O465" s="84"/>
      <c r="P465" s="84"/>
      <c r="Q465" s="84"/>
      <c r="R465" s="84"/>
      <c r="S465" s="84"/>
      <c r="T465" s="85"/>
      <c r="AT465" s="15" t="s">
        <v>166</v>
      </c>
      <c r="AU465" s="15" t="s">
        <v>86</v>
      </c>
    </row>
    <row r="466" s="1" customFormat="1" ht="24" customHeight="1">
      <c r="B466" s="36"/>
      <c r="C466" s="221" t="s">
        <v>692</v>
      </c>
      <c r="D466" s="221" t="s">
        <v>145</v>
      </c>
      <c r="E466" s="222" t="s">
        <v>693</v>
      </c>
      <c r="F466" s="223" t="s">
        <v>694</v>
      </c>
      <c r="G466" s="224" t="s">
        <v>163</v>
      </c>
      <c r="H466" s="225">
        <v>1</v>
      </c>
      <c r="I466" s="226"/>
      <c r="J466" s="227">
        <f>ROUND(I466*H466,2)</f>
        <v>0</v>
      </c>
      <c r="K466" s="223" t="s">
        <v>149</v>
      </c>
      <c r="L466" s="41"/>
      <c r="M466" s="228" t="s">
        <v>1</v>
      </c>
      <c r="N466" s="229" t="s">
        <v>44</v>
      </c>
      <c r="O466" s="84"/>
      <c r="P466" s="230">
        <f>O466*H466</f>
        <v>0</v>
      </c>
      <c r="Q466" s="230">
        <v>0</v>
      </c>
      <c r="R466" s="230">
        <f>Q466*H466</f>
        <v>0</v>
      </c>
      <c r="S466" s="230">
        <v>0</v>
      </c>
      <c r="T466" s="231">
        <f>S466*H466</f>
        <v>0</v>
      </c>
      <c r="AR466" s="232" t="s">
        <v>150</v>
      </c>
      <c r="AT466" s="232" t="s">
        <v>145</v>
      </c>
      <c r="AU466" s="232" t="s">
        <v>86</v>
      </c>
      <c r="AY466" s="15" t="s">
        <v>142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5" t="s">
        <v>86</v>
      </c>
      <c r="BK466" s="233">
        <f>ROUND(I466*H466,2)</f>
        <v>0</v>
      </c>
      <c r="BL466" s="15" t="s">
        <v>150</v>
      </c>
      <c r="BM466" s="232" t="s">
        <v>695</v>
      </c>
    </row>
    <row r="467" s="1" customFormat="1">
      <c r="B467" s="36"/>
      <c r="C467" s="37"/>
      <c r="D467" s="234" t="s">
        <v>152</v>
      </c>
      <c r="E467" s="37"/>
      <c r="F467" s="235" t="s">
        <v>694</v>
      </c>
      <c r="G467" s="37"/>
      <c r="H467" s="37"/>
      <c r="I467" s="147"/>
      <c r="J467" s="37"/>
      <c r="K467" s="37"/>
      <c r="L467" s="41"/>
      <c r="M467" s="236"/>
      <c r="N467" s="84"/>
      <c r="O467" s="84"/>
      <c r="P467" s="84"/>
      <c r="Q467" s="84"/>
      <c r="R467" s="84"/>
      <c r="S467" s="84"/>
      <c r="T467" s="85"/>
      <c r="AT467" s="15" t="s">
        <v>152</v>
      </c>
      <c r="AU467" s="15" t="s">
        <v>86</v>
      </c>
    </row>
    <row r="468" s="1" customFormat="1">
      <c r="B468" s="36"/>
      <c r="C468" s="37"/>
      <c r="D468" s="234" t="s">
        <v>166</v>
      </c>
      <c r="E468" s="37"/>
      <c r="F468" s="247" t="s">
        <v>696</v>
      </c>
      <c r="G468" s="37"/>
      <c r="H468" s="37"/>
      <c r="I468" s="147"/>
      <c r="J468" s="37"/>
      <c r="K468" s="37"/>
      <c r="L468" s="41"/>
      <c r="M468" s="236"/>
      <c r="N468" s="84"/>
      <c r="O468" s="84"/>
      <c r="P468" s="84"/>
      <c r="Q468" s="84"/>
      <c r="R468" s="84"/>
      <c r="S468" s="84"/>
      <c r="T468" s="85"/>
      <c r="AT468" s="15" t="s">
        <v>166</v>
      </c>
      <c r="AU468" s="15" t="s">
        <v>86</v>
      </c>
    </row>
    <row r="469" s="1" customFormat="1" ht="24" customHeight="1">
      <c r="B469" s="36"/>
      <c r="C469" s="221" t="s">
        <v>697</v>
      </c>
      <c r="D469" s="221" t="s">
        <v>145</v>
      </c>
      <c r="E469" s="222" t="s">
        <v>698</v>
      </c>
      <c r="F469" s="223" t="s">
        <v>699</v>
      </c>
      <c r="G469" s="224" t="s">
        <v>163</v>
      </c>
      <c r="H469" s="225">
        <v>1</v>
      </c>
      <c r="I469" s="226"/>
      <c r="J469" s="227">
        <f>ROUND(I469*H469,2)</f>
        <v>0</v>
      </c>
      <c r="K469" s="223" t="s">
        <v>149</v>
      </c>
      <c r="L469" s="41"/>
      <c r="M469" s="228" t="s">
        <v>1</v>
      </c>
      <c r="N469" s="229" t="s">
        <v>44</v>
      </c>
      <c r="O469" s="84"/>
      <c r="P469" s="230">
        <f>O469*H469</f>
        <v>0</v>
      </c>
      <c r="Q469" s="230">
        <v>0</v>
      </c>
      <c r="R469" s="230">
        <f>Q469*H469</f>
        <v>0</v>
      </c>
      <c r="S469" s="230">
        <v>0</v>
      </c>
      <c r="T469" s="231">
        <f>S469*H469</f>
        <v>0</v>
      </c>
      <c r="AR469" s="232" t="s">
        <v>150</v>
      </c>
      <c r="AT469" s="232" t="s">
        <v>145</v>
      </c>
      <c r="AU469" s="232" t="s">
        <v>86</v>
      </c>
      <c r="AY469" s="15" t="s">
        <v>142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5" t="s">
        <v>86</v>
      </c>
      <c r="BK469" s="233">
        <f>ROUND(I469*H469,2)</f>
        <v>0</v>
      </c>
      <c r="BL469" s="15" t="s">
        <v>150</v>
      </c>
      <c r="BM469" s="232" t="s">
        <v>700</v>
      </c>
    </row>
    <row r="470" s="1" customFormat="1">
      <c r="B470" s="36"/>
      <c r="C470" s="37"/>
      <c r="D470" s="234" t="s">
        <v>152</v>
      </c>
      <c r="E470" s="37"/>
      <c r="F470" s="235" t="s">
        <v>699</v>
      </c>
      <c r="G470" s="37"/>
      <c r="H470" s="37"/>
      <c r="I470" s="147"/>
      <c r="J470" s="37"/>
      <c r="K470" s="37"/>
      <c r="L470" s="41"/>
      <c r="M470" s="236"/>
      <c r="N470" s="84"/>
      <c r="O470" s="84"/>
      <c r="P470" s="84"/>
      <c r="Q470" s="84"/>
      <c r="R470" s="84"/>
      <c r="S470" s="84"/>
      <c r="T470" s="85"/>
      <c r="AT470" s="15" t="s">
        <v>152</v>
      </c>
      <c r="AU470" s="15" t="s">
        <v>86</v>
      </c>
    </row>
    <row r="471" s="1" customFormat="1">
      <c r="B471" s="36"/>
      <c r="C471" s="37"/>
      <c r="D471" s="234" t="s">
        <v>166</v>
      </c>
      <c r="E471" s="37"/>
      <c r="F471" s="247" t="s">
        <v>701</v>
      </c>
      <c r="G471" s="37"/>
      <c r="H471" s="37"/>
      <c r="I471" s="147"/>
      <c r="J471" s="37"/>
      <c r="K471" s="37"/>
      <c r="L471" s="41"/>
      <c r="M471" s="236"/>
      <c r="N471" s="84"/>
      <c r="O471" s="84"/>
      <c r="P471" s="84"/>
      <c r="Q471" s="84"/>
      <c r="R471" s="84"/>
      <c r="S471" s="84"/>
      <c r="T471" s="85"/>
      <c r="AT471" s="15" t="s">
        <v>166</v>
      </c>
      <c r="AU471" s="15" t="s">
        <v>86</v>
      </c>
    </row>
    <row r="472" s="1" customFormat="1" ht="24" customHeight="1">
      <c r="B472" s="36"/>
      <c r="C472" s="221" t="s">
        <v>702</v>
      </c>
      <c r="D472" s="221" t="s">
        <v>145</v>
      </c>
      <c r="E472" s="222" t="s">
        <v>703</v>
      </c>
      <c r="F472" s="223" t="s">
        <v>704</v>
      </c>
      <c r="G472" s="224" t="s">
        <v>163</v>
      </c>
      <c r="H472" s="225">
        <v>1</v>
      </c>
      <c r="I472" s="226"/>
      <c r="J472" s="227">
        <f>ROUND(I472*H472,2)</f>
        <v>0</v>
      </c>
      <c r="K472" s="223" t="s">
        <v>149</v>
      </c>
      <c r="L472" s="41"/>
      <c r="M472" s="228" t="s">
        <v>1</v>
      </c>
      <c r="N472" s="229" t="s">
        <v>44</v>
      </c>
      <c r="O472" s="84"/>
      <c r="P472" s="230">
        <f>O472*H472</f>
        <v>0</v>
      </c>
      <c r="Q472" s="230">
        <v>0</v>
      </c>
      <c r="R472" s="230">
        <f>Q472*H472</f>
        <v>0</v>
      </c>
      <c r="S472" s="230">
        <v>0</v>
      </c>
      <c r="T472" s="231">
        <f>S472*H472</f>
        <v>0</v>
      </c>
      <c r="AR472" s="232" t="s">
        <v>86</v>
      </c>
      <c r="AT472" s="232" t="s">
        <v>145</v>
      </c>
      <c r="AU472" s="232" t="s">
        <v>86</v>
      </c>
      <c r="AY472" s="15" t="s">
        <v>142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15" t="s">
        <v>86</v>
      </c>
      <c r="BK472" s="233">
        <f>ROUND(I472*H472,2)</f>
        <v>0</v>
      </c>
      <c r="BL472" s="15" t="s">
        <v>86</v>
      </c>
      <c r="BM472" s="232" t="s">
        <v>705</v>
      </c>
    </row>
    <row r="473" s="1" customFormat="1">
      <c r="B473" s="36"/>
      <c r="C473" s="37"/>
      <c r="D473" s="234" t="s">
        <v>152</v>
      </c>
      <c r="E473" s="37"/>
      <c r="F473" s="235" t="s">
        <v>704</v>
      </c>
      <c r="G473" s="37"/>
      <c r="H473" s="37"/>
      <c r="I473" s="147"/>
      <c r="J473" s="37"/>
      <c r="K473" s="37"/>
      <c r="L473" s="41"/>
      <c r="M473" s="236"/>
      <c r="N473" s="84"/>
      <c r="O473" s="84"/>
      <c r="P473" s="84"/>
      <c r="Q473" s="84"/>
      <c r="R473" s="84"/>
      <c r="S473" s="84"/>
      <c r="T473" s="85"/>
      <c r="AT473" s="15" t="s">
        <v>152</v>
      </c>
      <c r="AU473" s="15" t="s">
        <v>86</v>
      </c>
    </row>
    <row r="474" s="1" customFormat="1" ht="24" customHeight="1">
      <c r="B474" s="36"/>
      <c r="C474" s="221" t="s">
        <v>706</v>
      </c>
      <c r="D474" s="221" t="s">
        <v>145</v>
      </c>
      <c r="E474" s="222" t="s">
        <v>707</v>
      </c>
      <c r="F474" s="223" t="s">
        <v>708</v>
      </c>
      <c r="G474" s="224" t="s">
        <v>163</v>
      </c>
      <c r="H474" s="225">
        <v>1</v>
      </c>
      <c r="I474" s="226"/>
      <c r="J474" s="227">
        <f>ROUND(I474*H474,2)</f>
        <v>0</v>
      </c>
      <c r="K474" s="223" t="s">
        <v>149</v>
      </c>
      <c r="L474" s="41"/>
      <c r="M474" s="228" t="s">
        <v>1</v>
      </c>
      <c r="N474" s="229" t="s">
        <v>44</v>
      </c>
      <c r="O474" s="84"/>
      <c r="P474" s="230">
        <f>O474*H474</f>
        <v>0</v>
      </c>
      <c r="Q474" s="230">
        <v>0</v>
      </c>
      <c r="R474" s="230">
        <f>Q474*H474</f>
        <v>0</v>
      </c>
      <c r="S474" s="230">
        <v>0</v>
      </c>
      <c r="T474" s="231">
        <f>S474*H474</f>
        <v>0</v>
      </c>
      <c r="AR474" s="232" t="s">
        <v>150</v>
      </c>
      <c r="AT474" s="232" t="s">
        <v>145</v>
      </c>
      <c r="AU474" s="232" t="s">
        <v>86</v>
      </c>
      <c r="AY474" s="15" t="s">
        <v>142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5" t="s">
        <v>86</v>
      </c>
      <c r="BK474" s="233">
        <f>ROUND(I474*H474,2)</f>
        <v>0</v>
      </c>
      <c r="BL474" s="15" t="s">
        <v>150</v>
      </c>
      <c r="BM474" s="232" t="s">
        <v>709</v>
      </c>
    </row>
    <row r="475" s="1" customFormat="1">
      <c r="B475" s="36"/>
      <c r="C475" s="37"/>
      <c r="D475" s="234" t="s">
        <v>152</v>
      </c>
      <c r="E475" s="37"/>
      <c r="F475" s="235" t="s">
        <v>708</v>
      </c>
      <c r="G475" s="37"/>
      <c r="H475" s="37"/>
      <c r="I475" s="147"/>
      <c r="J475" s="37"/>
      <c r="K475" s="37"/>
      <c r="L475" s="41"/>
      <c r="M475" s="236"/>
      <c r="N475" s="84"/>
      <c r="O475" s="84"/>
      <c r="P475" s="84"/>
      <c r="Q475" s="84"/>
      <c r="R475" s="84"/>
      <c r="S475" s="84"/>
      <c r="T475" s="85"/>
      <c r="AT475" s="15" t="s">
        <v>152</v>
      </c>
      <c r="AU475" s="15" t="s">
        <v>86</v>
      </c>
    </row>
    <row r="476" s="1" customFormat="1">
      <c r="B476" s="36"/>
      <c r="C476" s="37"/>
      <c r="D476" s="234" t="s">
        <v>166</v>
      </c>
      <c r="E476" s="37"/>
      <c r="F476" s="247" t="s">
        <v>710</v>
      </c>
      <c r="G476" s="37"/>
      <c r="H476" s="37"/>
      <c r="I476" s="147"/>
      <c r="J476" s="37"/>
      <c r="K476" s="37"/>
      <c r="L476" s="41"/>
      <c r="M476" s="236"/>
      <c r="N476" s="84"/>
      <c r="O476" s="84"/>
      <c r="P476" s="84"/>
      <c r="Q476" s="84"/>
      <c r="R476" s="84"/>
      <c r="S476" s="84"/>
      <c r="T476" s="85"/>
      <c r="AT476" s="15" t="s">
        <v>166</v>
      </c>
      <c r="AU476" s="15" t="s">
        <v>86</v>
      </c>
    </row>
    <row r="477" s="1" customFormat="1" ht="24" customHeight="1">
      <c r="B477" s="36"/>
      <c r="C477" s="221" t="s">
        <v>711</v>
      </c>
      <c r="D477" s="221" t="s">
        <v>145</v>
      </c>
      <c r="E477" s="222" t="s">
        <v>712</v>
      </c>
      <c r="F477" s="223" t="s">
        <v>713</v>
      </c>
      <c r="G477" s="224" t="s">
        <v>163</v>
      </c>
      <c r="H477" s="225">
        <v>5</v>
      </c>
      <c r="I477" s="226"/>
      <c r="J477" s="227">
        <f>ROUND(I477*H477,2)</f>
        <v>0</v>
      </c>
      <c r="K477" s="223" t="s">
        <v>149</v>
      </c>
      <c r="L477" s="41"/>
      <c r="M477" s="228" t="s">
        <v>1</v>
      </c>
      <c r="N477" s="229" t="s">
        <v>44</v>
      </c>
      <c r="O477" s="84"/>
      <c r="P477" s="230">
        <f>O477*H477</f>
        <v>0</v>
      </c>
      <c r="Q477" s="230">
        <v>0</v>
      </c>
      <c r="R477" s="230">
        <f>Q477*H477</f>
        <v>0</v>
      </c>
      <c r="S477" s="230">
        <v>0</v>
      </c>
      <c r="T477" s="231">
        <f>S477*H477</f>
        <v>0</v>
      </c>
      <c r="AR477" s="232" t="s">
        <v>150</v>
      </c>
      <c r="AT477" s="232" t="s">
        <v>145</v>
      </c>
      <c r="AU477" s="232" t="s">
        <v>86</v>
      </c>
      <c r="AY477" s="15" t="s">
        <v>142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5" t="s">
        <v>86</v>
      </c>
      <c r="BK477" s="233">
        <f>ROUND(I477*H477,2)</f>
        <v>0</v>
      </c>
      <c r="BL477" s="15" t="s">
        <v>150</v>
      </c>
      <c r="BM477" s="232" t="s">
        <v>714</v>
      </c>
    </row>
    <row r="478" s="1" customFormat="1">
      <c r="B478" s="36"/>
      <c r="C478" s="37"/>
      <c r="D478" s="234" t="s">
        <v>152</v>
      </c>
      <c r="E478" s="37"/>
      <c r="F478" s="235" t="s">
        <v>713</v>
      </c>
      <c r="G478" s="37"/>
      <c r="H478" s="37"/>
      <c r="I478" s="147"/>
      <c r="J478" s="37"/>
      <c r="K478" s="37"/>
      <c r="L478" s="41"/>
      <c r="M478" s="236"/>
      <c r="N478" s="84"/>
      <c r="O478" s="84"/>
      <c r="P478" s="84"/>
      <c r="Q478" s="84"/>
      <c r="R478" s="84"/>
      <c r="S478" s="84"/>
      <c r="T478" s="85"/>
      <c r="AT478" s="15" t="s">
        <v>152</v>
      </c>
      <c r="AU478" s="15" t="s">
        <v>86</v>
      </c>
    </row>
    <row r="479" s="1" customFormat="1">
      <c r="B479" s="36"/>
      <c r="C479" s="37"/>
      <c r="D479" s="234" t="s">
        <v>166</v>
      </c>
      <c r="E479" s="37"/>
      <c r="F479" s="247" t="s">
        <v>715</v>
      </c>
      <c r="G479" s="37"/>
      <c r="H479" s="37"/>
      <c r="I479" s="147"/>
      <c r="J479" s="37"/>
      <c r="K479" s="37"/>
      <c r="L479" s="41"/>
      <c r="M479" s="236"/>
      <c r="N479" s="84"/>
      <c r="O479" s="84"/>
      <c r="P479" s="84"/>
      <c r="Q479" s="84"/>
      <c r="R479" s="84"/>
      <c r="S479" s="84"/>
      <c r="T479" s="85"/>
      <c r="AT479" s="15" t="s">
        <v>166</v>
      </c>
      <c r="AU479" s="15" t="s">
        <v>86</v>
      </c>
    </row>
    <row r="480" s="1" customFormat="1" ht="24" customHeight="1">
      <c r="B480" s="36"/>
      <c r="C480" s="221" t="s">
        <v>716</v>
      </c>
      <c r="D480" s="221" t="s">
        <v>145</v>
      </c>
      <c r="E480" s="222" t="s">
        <v>717</v>
      </c>
      <c r="F480" s="223" t="s">
        <v>718</v>
      </c>
      <c r="G480" s="224" t="s">
        <v>163</v>
      </c>
      <c r="H480" s="225">
        <v>1</v>
      </c>
      <c r="I480" s="226"/>
      <c r="J480" s="227">
        <f>ROUND(I480*H480,2)</f>
        <v>0</v>
      </c>
      <c r="K480" s="223" t="s">
        <v>149</v>
      </c>
      <c r="L480" s="41"/>
      <c r="M480" s="228" t="s">
        <v>1</v>
      </c>
      <c r="N480" s="229" t="s">
        <v>44</v>
      </c>
      <c r="O480" s="84"/>
      <c r="P480" s="230">
        <f>O480*H480</f>
        <v>0</v>
      </c>
      <c r="Q480" s="230">
        <v>0</v>
      </c>
      <c r="R480" s="230">
        <f>Q480*H480</f>
        <v>0</v>
      </c>
      <c r="S480" s="230">
        <v>0</v>
      </c>
      <c r="T480" s="231">
        <f>S480*H480</f>
        <v>0</v>
      </c>
      <c r="AR480" s="232" t="s">
        <v>150</v>
      </c>
      <c r="AT480" s="232" t="s">
        <v>145</v>
      </c>
      <c r="AU480" s="232" t="s">
        <v>86</v>
      </c>
      <c r="AY480" s="15" t="s">
        <v>142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5" t="s">
        <v>86</v>
      </c>
      <c r="BK480" s="233">
        <f>ROUND(I480*H480,2)</f>
        <v>0</v>
      </c>
      <c r="BL480" s="15" t="s">
        <v>150</v>
      </c>
      <c r="BM480" s="232" t="s">
        <v>719</v>
      </c>
    </row>
    <row r="481" s="1" customFormat="1">
      <c r="B481" s="36"/>
      <c r="C481" s="37"/>
      <c r="D481" s="234" t="s">
        <v>152</v>
      </c>
      <c r="E481" s="37"/>
      <c r="F481" s="235" t="s">
        <v>718</v>
      </c>
      <c r="G481" s="37"/>
      <c r="H481" s="37"/>
      <c r="I481" s="147"/>
      <c r="J481" s="37"/>
      <c r="K481" s="37"/>
      <c r="L481" s="41"/>
      <c r="M481" s="236"/>
      <c r="N481" s="84"/>
      <c r="O481" s="84"/>
      <c r="P481" s="84"/>
      <c r="Q481" s="84"/>
      <c r="R481" s="84"/>
      <c r="S481" s="84"/>
      <c r="T481" s="85"/>
      <c r="AT481" s="15" t="s">
        <v>152</v>
      </c>
      <c r="AU481" s="15" t="s">
        <v>86</v>
      </c>
    </row>
    <row r="482" s="1" customFormat="1">
      <c r="B482" s="36"/>
      <c r="C482" s="37"/>
      <c r="D482" s="234" t="s">
        <v>166</v>
      </c>
      <c r="E482" s="37"/>
      <c r="F482" s="247" t="s">
        <v>720</v>
      </c>
      <c r="G482" s="37"/>
      <c r="H482" s="37"/>
      <c r="I482" s="147"/>
      <c r="J482" s="37"/>
      <c r="K482" s="37"/>
      <c r="L482" s="41"/>
      <c r="M482" s="236"/>
      <c r="N482" s="84"/>
      <c r="O482" s="84"/>
      <c r="P482" s="84"/>
      <c r="Q482" s="84"/>
      <c r="R482" s="84"/>
      <c r="S482" s="84"/>
      <c r="T482" s="85"/>
      <c r="AT482" s="15" t="s">
        <v>166</v>
      </c>
      <c r="AU482" s="15" t="s">
        <v>86</v>
      </c>
    </row>
    <row r="483" s="1" customFormat="1" ht="24" customHeight="1">
      <c r="B483" s="36"/>
      <c r="C483" s="221" t="s">
        <v>721</v>
      </c>
      <c r="D483" s="221" t="s">
        <v>145</v>
      </c>
      <c r="E483" s="222" t="s">
        <v>722</v>
      </c>
      <c r="F483" s="223" t="s">
        <v>723</v>
      </c>
      <c r="G483" s="224" t="s">
        <v>163</v>
      </c>
      <c r="H483" s="225">
        <v>1</v>
      </c>
      <c r="I483" s="226"/>
      <c r="J483" s="227">
        <f>ROUND(I483*H483,2)</f>
        <v>0</v>
      </c>
      <c r="K483" s="223" t="s">
        <v>149</v>
      </c>
      <c r="L483" s="41"/>
      <c r="M483" s="228" t="s">
        <v>1</v>
      </c>
      <c r="N483" s="229" t="s">
        <v>44</v>
      </c>
      <c r="O483" s="84"/>
      <c r="P483" s="230">
        <f>O483*H483</f>
        <v>0</v>
      </c>
      <c r="Q483" s="230">
        <v>0</v>
      </c>
      <c r="R483" s="230">
        <f>Q483*H483</f>
        <v>0</v>
      </c>
      <c r="S483" s="230">
        <v>0</v>
      </c>
      <c r="T483" s="231">
        <f>S483*H483</f>
        <v>0</v>
      </c>
      <c r="AR483" s="232" t="s">
        <v>150</v>
      </c>
      <c r="AT483" s="232" t="s">
        <v>145</v>
      </c>
      <c r="AU483" s="232" t="s">
        <v>86</v>
      </c>
      <c r="AY483" s="15" t="s">
        <v>142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5" t="s">
        <v>86</v>
      </c>
      <c r="BK483" s="233">
        <f>ROUND(I483*H483,2)</f>
        <v>0</v>
      </c>
      <c r="BL483" s="15" t="s">
        <v>150</v>
      </c>
      <c r="BM483" s="232" t="s">
        <v>724</v>
      </c>
    </row>
    <row r="484" s="1" customFormat="1">
      <c r="B484" s="36"/>
      <c r="C484" s="37"/>
      <c r="D484" s="234" t="s">
        <v>152</v>
      </c>
      <c r="E484" s="37"/>
      <c r="F484" s="235" t="s">
        <v>723</v>
      </c>
      <c r="G484" s="37"/>
      <c r="H484" s="37"/>
      <c r="I484" s="147"/>
      <c r="J484" s="37"/>
      <c r="K484" s="37"/>
      <c r="L484" s="41"/>
      <c r="M484" s="236"/>
      <c r="N484" s="84"/>
      <c r="O484" s="84"/>
      <c r="P484" s="84"/>
      <c r="Q484" s="84"/>
      <c r="R484" s="84"/>
      <c r="S484" s="84"/>
      <c r="T484" s="85"/>
      <c r="AT484" s="15" t="s">
        <v>152</v>
      </c>
      <c r="AU484" s="15" t="s">
        <v>86</v>
      </c>
    </row>
    <row r="485" s="1" customFormat="1">
      <c r="B485" s="36"/>
      <c r="C485" s="37"/>
      <c r="D485" s="234" t="s">
        <v>166</v>
      </c>
      <c r="E485" s="37"/>
      <c r="F485" s="247" t="s">
        <v>725</v>
      </c>
      <c r="G485" s="37"/>
      <c r="H485" s="37"/>
      <c r="I485" s="147"/>
      <c r="J485" s="37"/>
      <c r="K485" s="37"/>
      <c r="L485" s="41"/>
      <c r="M485" s="236"/>
      <c r="N485" s="84"/>
      <c r="O485" s="84"/>
      <c r="P485" s="84"/>
      <c r="Q485" s="84"/>
      <c r="R485" s="84"/>
      <c r="S485" s="84"/>
      <c r="T485" s="85"/>
      <c r="AT485" s="15" t="s">
        <v>166</v>
      </c>
      <c r="AU485" s="15" t="s">
        <v>86</v>
      </c>
    </row>
    <row r="486" s="1" customFormat="1" ht="24" customHeight="1">
      <c r="B486" s="36"/>
      <c r="C486" s="221" t="s">
        <v>726</v>
      </c>
      <c r="D486" s="221" t="s">
        <v>145</v>
      </c>
      <c r="E486" s="222" t="s">
        <v>727</v>
      </c>
      <c r="F486" s="223" t="s">
        <v>728</v>
      </c>
      <c r="G486" s="224" t="s">
        <v>163</v>
      </c>
      <c r="H486" s="225">
        <v>1</v>
      </c>
      <c r="I486" s="226"/>
      <c r="J486" s="227">
        <f>ROUND(I486*H486,2)</f>
        <v>0</v>
      </c>
      <c r="K486" s="223" t="s">
        <v>149</v>
      </c>
      <c r="L486" s="41"/>
      <c r="M486" s="228" t="s">
        <v>1</v>
      </c>
      <c r="N486" s="229" t="s">
        <v>44</v>
      </c>
      <c r="O486" s="84"/>
      <c r="P486" s="230">
        <f>O486*H486</f>
        <v>0</v>
      </c>
      <c r="Q486" s="230">
        <v>0</v>
      </c>
      <c r="R486" s="230">
        <f>Q486*H486</f>
        <v>0</v>
      </c>
      <c r="S486" s="230">
        <v>0</v>
      </c>
      <c r="T486" s="231">
        <f>S486*H486</f>
        <v>0</v>
      </c>
      <c r="AR486" s="232" t="s">
        <v>86</v>
      </c>
      <c r="AT486" s="232" t="s">
        <v>145</v>
      </c>
      <c r="AU486" s="232" t="s">
        <v>86</v>
      </c>
      <c r="AY486" s="15" t="s">
        <v>142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5" t="s">
        <v>86</v>
      </c>
      <c r="BK486" s="233">
        <f>ROUND(I486*H486,2)</f>
        <v>0</v>
      </c>
      <c r="BL486" s="15" t="s">
        <v>86</v>
      </c>
      <c r="BM486" s="232" t="s">
        <v>729</v>
      </c>
    </row>
    <row r="487" s="1" customFormat="1">
      <c r="B487" s="36"/>
      <c r="C487" s="37"/>
      <c r="D487" s="234" t="s">
        <v>152</v>
      </c>
      <c r="E487" s="37"/>
      <c r="F487" s="235" t="s">
        <v>728</v>
      </c>
      <c r="G487" s="37"/>
      <c r="H487" s="37"/>
      <c r="I487" s="147"/>
      <c r="J487" s="37"/>
      <c r="K487" s="37"/>
      <c r="L487" s="41"/>
      <c r="M487" s="236"/>
      <c r="N487" s="84"/>
      <c r="O487" s="84"/>
      <c r="P487" s="84"/>
      <c r="Q487" s="84"/>
      <c r="R487" s="84"/>
      <c r="S487" s="84"/>
      <c r="T487" s="85"/>
      <c r="AT487" s="15" t="s">
        <v>152</v>
      </c>
      <c r="AU487" s="15" t="s">
        <v>86</v>
      </c>
    </row>
    <row r="488" s="1" customFormat="1" ht="36" customHeight="1">
      <c r="B488" s="36"/>
      <c r="C488" s="237" t="s">
        <v>730</v>
      </c>
      <c r="D488" s="237" t="s">
        <v>160</v>
      </c>
      <c r="E488" s="238" t="s">
        <v>731</v>
      </c>
      <c r="F488" s="239" t="s">
        <v>732</v>
      </c>
      <c r="G488" s="240" t="s">
        <v>163</v>
      </c>
      <c r="H488" s="241">
        <v>1</v>
      </c>
      <c r="I488" s="242"/>
      <c r="J488" s="243">
        <f>ROUND(I488*H488,2)</f>
        <v>0</v>
      </c>
      <c r="K488" s="239" t="s">
        <v>149</v>
      </c>
      <c r="L488" s="244"/>
      <c r="M488" s="245" t="s">
        <v>1</v>
      </c>
      <c r="N488" s="246" t="s">
        <v>44</v>
      </c>
      <c r="O488" s="84"/>
      <c r="P488" s="230">
        <f>O488*H488</f>
        <v>0</v>
      </c>
      <c r="Q488" s="230">
        <v>0</v>
      </c>
      <c r="R488" s="230">
        <f>Q488*H488</f>
        <v>0</v>
      </c>
      <c r="S488" s="230">
        <v>0</v>
      </c>
      <c r="T488" s="231">
        <f>S488*H488</f>
        <v>0</v>
      </c>
      <c r="AR488" s="232" t="s">
        <v>164</v>
      </c>
      <c r="AT488" s="232" t="s">
        <v>160</v>
      </c>
      <c r="AU488" s="232" t="s">
        <v>86</v>
      </c>
      <c r="AY488" s="15" t="s">
        <v>142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15" t="s">
        <v>86</v>
      </c>
      <c r="BK488" s="233">
        <f>ROUND(I488*H488,2)</f>
        <v>0</v>
      </c>
      <c r="BL488" s="15" t="s">
        <v>164</v>
      </c>
      <c r="BM488" s="232" t="s">
        <v>733</v>
      </c>
    </row>
    <row r="489" s="1" customFormat="1">
      <c r="B489" s="36"/>
      <c r="C489" s="37"/>
      <c r="D489" s="234" t="s">
        <v>152</v>
      </c>
      <c r="E489" s="37"/>
      <c r="F489" s="235" t="s">
        <v>732</v>
      </c>
      <c r="G489" s="37"/>
      <c r="H489" s="37"/>
      <c r="I489" s="147"/>
      <c r="J489" s="37"/>
      <c r="K489" s="37"/>
      <c r="L489" s="41"/>
      <c r="M489" s="236"/>
      <c r="N489" s="84"/>
      <c r="O489" s="84"/>
      <c r="P489" s="84"/>
      <c r="Q489" s="84"/>
      <c r="R489" s="84"/>
      <c r="S489" s="84"/>
      <c r="T489" s="85"/>
      <c r="AT489" s="15" t="s">
        <v>152</v>
      </c>
      <c r="AU489" s="15" t="s">
        <v>86</v>
      </c>
    </row>
    <row r="490" s="1" customFormat="1">
      <c r="B490" s="36"/>
      <c r="C490" s="37"/>
      <c r="D490" s="234" t="s">
        <v>166</v>
      </c>
      <c r="E490" s="37"/>
      <c r="F490" s="247" t="s">
        <v>734</v>
      </c>
      <c r="G490" s="37"/>
      <c r="H490" s="37"/>
      <c r="I490" s="147"/>
      <c r="J490" s="37"/>
      <c r="K490" s="37"/>
      <c r="L490" s="41"/>
      <c r="M490" s="236"/>
      <c r="N490" s="84"/>
      <c r="O490" s="84"/>
      <c r="P490" s="84"/>
      <c r="Q490" s="84"/>
      <c r="R490" s="84"/>
      <c r="S490" s="84"/>
      <c r="T490" s="85"/>
      <c r="AT490" s="15" t="s">
        <v>166</v>
      </c>
      <c r="AU490" s="15" t="s">
        <v>86</v>
      </c>
    </row>
    <row r="491" s="1" customFormat="1" ht="36" customHeight="1">
      <c r="B491" s="36"/>
      <c r="C491" s="237" t="s">
        <v>735</v>
      </c>
      <c r="D491" s="237" t="s">
        <v>160</v>
      </c>
      <c r="E491" s="238" t="s">
        <v>736</v>
      </c>
      <c r="F491" s="239" t="s">
        <v>737</v>
      </c>
      <c r="G491" s="240" t="s">
        <v>163</v>
      </c>
      <c r="H491" s="241">
        <v>1</v>
      </c>
      <c r="I491" s="242"/>
      <c r="J491" s="243">
        <f>ROUND(I491*H491,2)</f>
        <v>0</v>
      </c>
      <c r="K491" s="239" t="s">
        <v>149</v>
      </c>
      <c r="L491" s="244"/>
      <c r="M491" s="245" t="s">
        <v>1</v>
      </c>
      <c r="N491" s="246" t="s">
        <v>44</v>
      </c>
      <c r="O491" s="84"/>
      <c r="P491" s="230">
        <f>O491*H491</f>
        <v>0</v>
      </c>
      <c r="Q491" s="230">
        <v>0</v>
      </c>
      <c r="R491" s="230">
        <f>Q491*H491</f>
        <v>0</v>
      </c>
      <c r="S491" s="230">
        <v>0</v>
      </c>
      <c r="T491" s="231">
        <f>S491*H491</f>
        <v>0</v>
      </c>
      <c r="AR491" s="232" t="s">
        <v>164</v>
      </c>
      <c r="AT491" s="232" t="s">
        <v>160</v>
      </c>
      <c r="AU491" s="232" t="s">
        <v>86</v>
      </c>
      <c r="AY491" s="15" t="s">
        <v>142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5" t="s">
        <v>86</v>
      </c>
      <c r="BK491" s="233">
        <f>ROUND(I491*H491,2)</f>
        <v>0</v>
      </c>
      <c r="BL491" s="15" t="s">
        <v>164</v>
      </c>
      <c r="BM491" s="232" t="s">
        <v>738</v>
      </c>
    </row>
    <row r="492" s="1" customFormat="1">
      <c r="B492" s="36"/>
      <c r="C492" s="37"/>
      <c r="D492" s="234" t="s">
        <v>152</v>
      </c>
      <c r="E492" s="37"/>
      <c r="F492" s="235" t="s">
        <v>737</v>
      </c>
      <c r="G492" s="37"/>
      <c r="H492" s="37"/>
      <c r="I492" s="147"/>
      <c r="J492" s="37"/>
      <c r="K492" s="37"/>
      <c r="L492" s="41"/>
      <c r="M492" s="236"/>
      <c r="N492" s="84"/>
      <c r="O492" s="84"/>
      <c r="P492" s="84"/>
      <c r="Q492" s="84"/>
      <c r="R492" s="84"/>
      <c r="S492" s="84"/>
      <c r="T492" s="85"/>
      <c r="AT492" s="15" t="s">
        <v>152</v>
      </c>
      <c r="AU492" s="15" t="s">
        <v>86</v>
      </c>
    </row>
    <row r="493" s="1" customFormat="1">
      <c r="B493" s="36"/>
      <c r="C493" s="37"/>
      <c r="D493" s="234" t="s">
        <v>166</v>
      </c>
      <c r="E493" s="37"/>
      <c r="F493" s="247" t="s">
        <v>739</v>
      </c>
      <c r="G493" s="37"/>
      <c r="H493" s="37"/>
      <c r="I493" s="147"/>
      <c r="J493" s="37"/>
      <c r="K493" s="37"/>
      <c r="L493" s="41"/>
      <c r="M493" s="236"/>
      <c r="N493" s="84"/>
      <c r="O493" s="84"/>
      <c r="P493" s="84"/>
      <c r="Q493" s="84"/>
      <c r="R493" s="84"/>
      <c r="S493" s="84"/>
      <c r="T493" s="85"/>
      <c r="AT493" s="15" t="s">
        <v>166</v>
      </c>
      <c r="AU493" s="15" t="s">
        <v>86</v>
      </c>
    </row>
    <row r="494" s="1" customFormat="1" ht="24" customHeight="1">
      <c r="B494" s="36"/>
      <c r="C494" s="237" t="s">
        <v>740</v>
      </c>
      <c r="D494" s="237" t="s">
        <v>160</v>
      </c>
      <c r="E494" s="238" t="s">
        <v>741</v>
      </c>
      <c r="F494" s="239" t="s">
        <v>742</v>
      </c>
      <c r="G494" s="240" t="s">
        <v>156</v>
      </c>
      <c r="H494" s="241">
        <v>30</v>
      </c>
      <c r="I494" s="242"/>
      <c r="J494" s="243">
        <f>ROUND(I494*H494,2)</f>
        <v>0</v>
      </c>
      <c r="K494" s="239" t="s">
        <v>149</v>
      </c>
      <c r="L494" s="244"/>
      <c r="M494" s="245" t="s">
        <v>1</v>
      </c>
      <c r="N494" s="246" t="s">
        <v>44</v>
      </c>
      <c r="O494" s="84"/>
      <c r="P494" s="230">
        <f>O494*H494</f>
        <v>0</v>
      </c>
      <c r="Q494" s="230">
        <v>0</v>
      </c>
      <c r="R494" s="230">
        <f>Q494*H494</f>
        <v>0</v>
      </c>
      <c r="S494" s="230">
        <v>0</v>
      </c>
      <c r="T494" s="231">
        <f>S494*H494</f>
        <v>0</v>
      </c>
      <c r="AR494" s="232" t="s">
        <v>164</v>
      </c>
      <c r="AT494" s="232" t="s">
        <v>160</v>
      </c>
      <c r="AU494" s="232" t="s">
        <v>86</v>
      </c>
      <c r="AY494" s="15" t="s">
        <v>142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15" t="s">
        <v>86</v>
      </c>
      <c r="BK494" s="233">
        <f>ROUND(I494*H494,2)</f>
        <v>0</v>
      </c>
      <c r="BL494" s="15" t="s">
        <v>164</v>
      </c>
      <c r="BM494" s="232" t="s">
        <v>743</v>
      </c>
    </row>
    <row r="495" s="1" customFormat="1">
      <c r="B495" s="36"/>
      <c r="C495" s="37"/>
      <c r="D495" s="234" t="s">
        <v>152</v>
      </c>
      <c r="E495" s="37"/>
      <c r="F495" s="235" t="s">
        <v>742</v>
      </c>
      <c r="G495" s="37"/>
      <c r="H495" s="37"/>
      <c r="I495" s="147"/>
      <c r="J495" s="37"/>
      <c r="K495" s="37"/>
      <c r="L495" s="41"/>
      <c r="M495" s="236"/>
      <c r="N495" s="84"/>
      <c r="O495" s="84"/>
      <c r="P495" s="84"/>
      <c r="Q495" s="84"/>
      <c r="R495" s="84"/>
      <c r="S495" s="84"/>
      <c r="T495" s="85"/>
      <c r="AT495" s="15" t="s">
        <v>152</v>
      </c>
      <c r="AU495" s="15" t="s">
        <v>86</v>
      </c>
    </row>
    <row r="496" s="1" customFormat="1">
      <c r="B496" s="36"/>
      <c r="C496" s="37"/>
      <c r="D496" s="234" t="s">
        <v>166</v>
      </c>
      <c r="E496" s="37"/>
      <c r="F496" s="247" t="s">
        <v>744</v>
      </c>
      <c r="G496" s="37"/>
      <c r="H496" s="37"/>
      <c r="I496" s="147"/>
      <c r="J496" s="37"/>
      <c r="K496" s="37"/>
      <c r="L496" s="41"/>
      <c r="M496" s="236"/>
      <c r="N496" s="84"/>
      <c r="O496" s="84"/>
      <c r="P496" s="84"/>
      <c r="Q496" s="84"/>
      <c r="R496" s="84"/>
      <c r="S496" s="84"/>
      <c r="T496" s="85"/>
      <c r="AT496" s="15" t="s">
        <v>166</v>
      </c>
      <c r="AU496" s="15" t="s">
        <v>86</v>
      </c>
    </row>
    <row r="497" s="1" customFormat="1" ht="24" customHeight="1">
      <c r="B497" s="36"/>
      <c r="C497" s="221" t="s">
        <v>745</v>
      </c>
      <c r="D497" s="221" t="s">
        <v>145</v>
      </c>
      <c r="E497" s="222" t="s">
        <v>746</v>
      </c>
      <c r="F497" s="223" t="s">
        <v>747</v>
      </c>
      <c r="G497" s="224" t="s">
        <v>156</v>
      </c>
      <c r="H497" s="225">
        <v>30</v>
      </c>
      <c r="I497" s="226"/>
      <c r="J497" s="227">
        <f>ROUND(I497*H497,2)</f>
        <v>0</v>
      </c>
      <c r="K497" s="223" t="s">
        <v>149</v>
      </c>
      <c r="L497" s="41"/>
      <c r="M497" s="228" t="s">
        <v>1</v>
      </c>
      <c r="N497" s="229" t="s">
        <v>44</v>
      </c>
      <c r="O497" s="84"/>
      <c r="P497" s="230">
        <f>O497*H497</f>
        <v>0</v>
      </c>
      <c r="Q497" s="230">
        <v>0</v>
      </c>
      <c r="R497" s="230">
        <f>Q497*H497</f>
        <v>0</v>
      </c>
      <c r="S497" s="230">
        <v>0</v>
      </c>
      <c r="T497" s="231">
        <f>S497*H497</f>
        <v>0</v>
      </c>
      <c r="AR497" s="232" t="s">
        <v>150</v>
      </c>
      <c r="AT497" s="232" t="s">
        <v>145</v>
      </c>
      <c r="AU497" s="232" t="s">
        <v>86</v>
      </c>
      <c r="AY497" s="15" t="s">
        <v>142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5" t="s">
        <v>86</v>
      </c>
      <c r="BK497" s="233">
        <f>ROUND(I497*H497,2)</f>
        <v>0</v>
      </c>
      <c r="BL497" s="15" t="s">
        <v>150</v>
      </c>
      <c r="BM497" s="232" t="s">
        <v>748</v>
      </c>
    </row>
    <row r="498" s="1" customFormat="1">
      <c r="B498" s="36"/>
      <c r="C498" s="37"/>
      <c r="D498" s="234" t="s">
        <v>152</v>
      </c>
      <c r="E498" s="37"/>
      <c r="F498" s="235" t="s">
        <v>749</v>
      </c>
      <c r="G498" s="37"/>
      <c r="H498" s="37"/>
      <c r="I498" s="147"/>
      <c r="J498" s="37"/>
      <c r="K498" s="37"/>
      <c r="L498" s="41"/>
      <c r="M498" s="236"/>
      <c r="N498" s="84"/>
      <c r="O498" s="84"/>
      <c r="P498" s="84"/>
      <c r="Q498" s="84"/>
      <c r="R498" s="84"/>
      <c r="S498" s="84"/>
      <c r="T498" s="85"/>
      <c r="AT498" s="15" t="s">
        <v>152</v>
      </c>
      <c r="AU498" s="15" t="s">
        <v>86</v>
      </c>
    </row>
    <row r="499" s="1" customFormat="1">
      <c r="B499" s="36"/>
      <c r="C499" s="37"/>
      <c r="D499" s="234" t="s">
        <v>166</v>
      </c>
      <c r="E499" s="37"/>
      <c r="F499" s="247" t="s">
        <v>750</v>
      </c>
      <c r="G499" s="37"/>
      <c r="H499" s="37"/>
      <c r="I499" s="147"/>
      <c r="J499" s="37"/>
      <c r="K499" s="37"/>
      <c r="L499" s="41"/>
      <c r="M499" s="236"/>
      <c r="N499" s="84"/>
      <c r="O499" s="84"/>
      <c r="P499" s="84"/>
      <c r="Q499" s="84"/>
      <c r="R499" s="84"/>
      <c r="S499" s="84"/>
      <c r="T499" s="85"/>
      <c r="AT499" s="15" t="s">
        <v>166</v>
      </c>
      <c r="AU499" s="15" t="s">
        <v>86</v>
      </c>
    </row>
    <row r="500" s="1" customFormat="1" ht="24" customHeight="1">
      <c r="B500" s="36"/>
      <c r="C500" s="221" t="s">
        <v>751</v>
      </c>
      <c r="D500" s="221" t="s">
        <v>145</v>
      </c>
      <c r="E500" s="222" t="s">
        <v>752</v>
      </c>
      <c r="F500" s="223" t="s">
        <v>753</v>
      </c>
      <c r="G500" s="224" t="s">
        <v>163</v>
      </c>
      <c r="H500" s="225">
        <v>4</v>
      </c>
      <c r="I500" s="226"/>
      <c r="J500" s="227">
        <f>ROUND(I500*H500,2)</f>
        <v>0</v>
      </c>
      <c r="K500" s="223" t="s">
        <v>149</v>
      </c>
      <c r="L500" s="41"/>
      <c r="M500" s="228" t="s">
        <v>1</v>
      </c>
      <c r="N500" s="229" t="s">
        <v>44</v>
      </c>
      <c r="O500" s="84"/>
      <c r="P500" s="230">
        <f>O500*H500</f>
        <v>0</v>
      </c>
      <c r="Q500" s="230">
        <v>0</v>
      </c>
      <c r="R500" s="230">
        <f>Q500*H500</f>
        <v>0</v>
      </c>
      <c r="S500" s="230">
        <v>0</v>
      </c>
      <c r="T500" s="231">
        <f>S500*H500</f>
        <v>0</v>
      </c>
      <c r="AR500" s="232" t="s">
        <v>150</v>
      </c>
      <c r="AT500" s="232" t="s">
        <v>145</v>
      </c>
      <c r="AU500" s="232" t="s">
        <v>86</v>
      </c>
      <c r="AY500" s="15" t="s">
        <v>142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5" t="s">
        <v>86</v>
      </c>
      <c r="BK500" s="233">
        <f>ROUND(I500*H500,2)</f>
        <v>0</v>
      </c>
      <c r="BL500" s="15" t="s">
        <v>150</v>
      </c>
      <c r="BM500" s="232" t="s">
        <v>754</v>
      </c>
    </row>
    <row r="501" s="1" customFormat="1">
      <c r="B501" s="36"/>
      <c r="C501" s="37"/>
      <c r="D501" s="234" t="s">
        <v>152</v>
      </c>
      <c r="E501" s="37"/>
      <c r="F501" s="235" t="s">
        <v>753</v>
      </c>
      <c r="G501" s="37"/>
      <c r="H501" s="37"/>
      <c r="I501" s="147"/>
      <c r="J501" s="37"/>
      <c r="K501" s="37"/>
      <c r="L501" s="41"/>
      <c r="M501" s="236"/>
      <c r="N501" s="84"/>
      <c r="O501" s="84"/>
      <c r="P501" s="84"/>
      <c r="Q501" s="84"/>
      <c r="R501" s="84"/>
      <c r="S501" s="84"/>
      <c r="T501" s="85"/>
      <c r="AT501" s="15" t="s">
        <v>152</v>
      </c>
      <c r="AU501" s="15" t="s">
        <v>86</v>
      </c>
    </row>
    <row r="502" s="11" customFormat="1">
      <c r="B502" s="248"/>
      <c r="C502" s="249"/>
      <c r="D502" s="234" t="s">
        <v>410</v>
      </c>
      <c r="E502" s="250" t="s">
        <v>1</v>
      </c>
      <c r="F502" s="251" t="s">
        <v>755</v>
      </c>
      <c r="G502" s="249"/>
      <c r="H502" s="252">
        <v>1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AT502" s="258" t="s">
        <v>410</v>
      </c>
      <c r="AU502" s="258" t="s">
        <v>86</v>
      </c>
      <c r="AV502" s="11" t="s">
        <v>88</v>
      </c>
      <c r="AW502" s="11" t="s">
        <v>36</v>
      </c>
      <c r="AX502" s="11" t="s">
        <v>79</v>
      </c>
      <c r="AY502" s="258" t="s">
        <v>142</v>
      </c>
    </row>
    <row r="503" s="11" customFormat="1">
      <c r="B503" s="248"/>
      <c r="C503" s="249"/>
      <c r="D503" s="234" t="s">
        <v>410</v>
      </c>
      <c r="E503" s="250" t="s">
        <v>1</v>
      </c>
      <c r="F503" s="251" t="s">
        <v>756</v>
      </c>
      <c r="G503" s="249"/>
      <c r="H503" s="252">
        <v>1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AT503" s="258" t="s">
        <v>410</v>
      </c>
      <c r="AU503" s="258" t="s">
        <v>86</v>
      </c>
      <c r="AV503" s="11" t="s">
        <v>88</v>
      </c>
      <c r="AW503" s="11" t="s">
        <v>36</v>
      </c>
      <c r="AX503" s="11" t="s">
        <v>79</v>
      </c>
      <c r="AY503" s="258" t="s">
        <v>142</v>
      </c>
    </row>
    <row r="504" s="11" customFormat="1">
      <c r="B504" s="248"/>
      <c r="C504" s="249"/>
      <c r="D504" s="234" t="s">
        <v>410</v>
      </c>
      <c r="E504" s="250" t="s">
        <v>1</v>
      </c>
      <c r="F504" s="251" t="s">
        <v>757</v>
      </c>
      <c r="G504" s="249"/>
      <c r="H504" s="252">
        <v>1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AT504" s="258" t="s">
        <v>410</v>
      </c>
      <c r="AU504" s="258" t="s">
        <v>86</v>
      </c>
      <c r="AV504" s="11" t="s">
        <v>88</v>
      </c>
      <c r="AW504" s="11" t="s">
        <v>36</v>
      </c>
      <c r="AX504" s="11" t="s">
        <v>79</v>
      </c>
      <c r="AY504" s="258" t="s">
        <v>142</v>
      </c>
    </row>
    <row r="505" s="11" customFormat="1">
      <c r="B505" s="248"/>
      <c r="C505" s="249"/>
      <c r="D505" s="234" t="s">
        <v>410</v>
      </c>
      <c r="E505" s="250" t="s">
        <v>1</v>
      </c>
      <c r="F505" s="251" t="s">
        <v>758</v>
      </c>
      <c r="G505" s="249"/>
      <c r="H505" s="252">
        <v>1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AT505" s="258" t="s">
        <v>410</v>
      </c>
      <c r="AU505" s="258" t="s">
        <v>86</v>
      </c>
      <c r="AV505" s="11" t="s">
        <v>88</v>
      </c>
      <c r="AW505" s="11" t="s">
        <v>36</v>
      </c>
      <c r="AX505" s="11" t="s">
        <v>79</v>
      </c>
      <c r="AY505" s="258" t="s">
        <v>142</v>
      </c>
    </row>
    <row r="506" s="12" customFormat="1">
      <c r="B506" s="259"/>
      <c r="C506" s="260"/>
      <c r="D506" s="234" t="s">
        <v>410</v>
      </c>
      <c r="E506" s="261" t="s">
        <v>1</v>
      </c>
      <c r="F506" s="262" t="s">
        <v>413</v>
      </c>
      <c r="G506" s="260"/>
      <c r="H506" s="263">
        <v>4</v>
      </c>
      <c r="I506" s="264"/>
      <c r="J506" s="260"/>
      <c r="K506" s="260"/>
      <c r="L506" s="265"/>
      <c r="M506" s="266"/>
      <c r="N506" s="267"/>
      <c r="O506" s="267"/>
      <c r="P506" s="267"/>
      <c r="Q506" s="267"/>
      <c r="R506" s="267"/>
      <c r="S506" s="267"/>
      <c r="T506" s="268"/>
      <c r="AT506" s="269" t="s">
        <v>410</v>
      </c>
      <c r="AU506" s="269" t="s">
        <v>86</v>
      </c>
      <c r="AV506" s="12" t="s">
        <v>141</v>
      </c>
      <c r="AW506" s="12" t="s">
        <v>36</v>
      </c>
      <c r="AX506" s="12" t="s">
        <v>86</v>
      </c>
      <c r="AY506" s="269" t="s">
        <v>142</v>
      </c>
    </row>
    <row r="507" s="1" customFormat="1" ht="24" customHeight="1">
      <c r="B507" s="36"/>
      <c r="C507" s="221" t="s">
        <v>759</v>
      </c>
      <c r="D507" s="221" t="s">
        <v>145</v>
      </c>
      <c r="E507" s="222" t="s">
        <v>760</v>
      </c>
      <c r="F507" s="223" t="s">
        <v>761</v>
      </c>
      <c r="G507" s="224" t="s">
        <v>163</v>
      </c>
      <c r="H507" s="225">
        <v>4</v>
      </c>
      <c r="I507" s="226"/>
      <c r="J507" s="227">
        <f>ROUND(I507*H507,2)</f>
        <v>0</v>
      </c>
      <c r="K507" s="223" t="s">
        <v>149</v>
      </c>
      <c r="L507" s="41"/>
      <c r="M507" s="228" t="s">
        <v>1</v>
      </c>
      <c r="N507" s="229" t="s">
        <v>44</v>
      </c>
      <c r="O507" s="84"/>
      <c r="P507" s="230">
        <f>O507*H507</f>
        <v>0</v>
      </c>
      <c r="Q507" s="230">
        <v>0</v>
      </c>
      <c r="R507" s="230">
        <f>Q507*H507</f>
        <v>0</v>
      </c>
      <c r="S507" s="230">
        <v>0</v>
      </c>
      <c r="T507" s="231">
        <f>S507*H507</f>
        <v>0</v>
      </c>
      <c r="AR507" s="232" t="s">
        <v>150</v>
      </c>
      <c r="AT507" s="232" t="s">
        <v>145</v>
      </c>
      <c r="AU507" s="232" t="s">
        <v>86</v>
      </c>
      <c r="AY507" s="15" t="s">
        <v>142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5" t="s">
        <v>86</v>
      </c>
      <c r="BK507" s="233">
        <f>ROUND(I507*H507,2)</f>
        <v>0</v>
      </c>
      <c r="BL507" s="15" t="s">
        <v>150</v>
      </c>
      <c r="BM507" s="232" t="s">
        <v>762</v>
      </c>
    </row>
    <row r="508" s="1" customFormat="1">
      <c r="B508" s="36"/>
      <c r="C508" s="37"/>
      <c r="D508" s="234" t="s">
        <v>152</v>
      </c>
      <c r="E508" s="37"/>
      <c r="F508" s="235" t="s">
        <v>761</v>
      </c>
      <c r="G508" s="37"/>
      <c r="H508" s="37"/>
      <c r="I508" s="147"/>
      <c r="J508" s="37"/>
      <c r="K508" s="37"/>
      <c r="L508" s="41"/>
      <c r="M508" s="236"/>
      <c r="N508" s="84"/>
      <c r="O508" s="84"/>
      <c r="P508" s="84"/>
      <c r="Q508" s="84"/>
      <c r="R508" s="84"/>
      <c r="S508" s="84"/>
      <c r="T508" s="85"/>
      <c r="AT508" s="15" t="s">
        <v>152</v>
      </c>
      <c r="AU508" s="15" t="s">
        <v>86</v>
      </c>
    </row>
    <row r="509" s="11" customFormat="1">
      <c r="B509" s="248"/>
      <c r="C509" s="249"/>
      <c r="D509" s="234" t="s">
        <v>410</v>
      </c>
      <c r="E509" s="250" t="s">
        <v>1</v>
      </c>
      <c r="F509" s="251" t="s">
        <v>755</v>
      </c>
      <c r="G509" s="249"/>
      <c r="H509" s="252">
        <v>1</v>
      </c>
      <c r="I509" s="253"/>
      <c r="J509" s="249"/>
      <c r="K509" s="249"/>
      <c r="L509" s="254"/>
      <c r="M509" s="255"/>
      <c r="N509" s="256"/>
      <c r="O509" s="256"/>
      <c r="P509" s="256"/>
      <c r="Q509" s="256"/>
      <c r="R509" s="256"/>
      <c r="S509" s="256"/>
      <c r="T509" s="257"/>
      <c r="AT509" s="258" t="s">
        <v>410</v>
      </c>
      <c r="AU509" s="258" t="s">
        <v>86</v>
      </c>
      <c r="AV509" s="11" t="s">
        <v>88</v>
      </c>
      <c r="AW509" s="11" t="s">
        <v>36</v>
      </c>
      <c r="AX509" s="11" t="s">
        <v>79</v>
      </c>
      <c r="AY509" s="258" t="s">
        <v>142</v>
      </c>
    </row>
    <row r="510" s="11" customFormat="1">
      <c r="B510" s="248"/>
      <c r="C510" s="249"/>
      <c r="D510" s="234" t="s">
        <v>410</v>
      </c>
      <c r="E510" s="250" t="s">
        <v>1</v>
      </c>
      <c r="F510" s="251" t="s">
        <v>756</v>
      </c>
      <c r="G510" s="249"/>
      <c r="H510" s="252">
        <v>1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AT510" s="258" t="s">
        <v>410</v>
      </c>
      <c r="AU510" s="258" t="s">
        <v>86</v>
      </c>
      <c r="AV510" s="11" t="s">
        <v>88</v>
      </c>
      <c r="AW510" s="11" t="s">
        <v>36</v>
      </c>
      <c r="AX510" s="11" t="s">
        <v>79</v>
      </c>
      <c r="AY510" s="258" t="s">
        <v>142</v>
      </c>
    </row>
    <row r="511" s="11" customFormat="1">
      <c r="B511" s="248"/>
      <c r="C511" s="249"/>
      <c r="D511" s="234" t="s">
        <v>410</v>
      </c>
      <c r="E511" s="250" t="s">
        <v>1</v>
      </c>
      <c r="F511" s="251" t="s">
        <v>757</v>
      </c>
      <c r="G511" s="249"/>
      <c r="H511" s="252">
        <v>1</v>
      </c>
      <c r="I511" s="253"/>
      <c r="J511" s="249"/>
      <c r="K511" s="249"/>
      <c r="L511" s="254"/>
      <c r="M511" s="255"/>
      <c r="N511" s="256"/>
      <c r="O511" s="256"/>
      <c r="P511" s="256"/>
      <c r="Q511" s="256"/>
      <c r="R511" s="256"/>
      <c r="S511" s="256"/>
      <c r="T511" s="257"/>
      <c r="AT511" s="258" t="s">
        <v>410</v>
      </c>
      <c r="AU511" s="258" t="s">
        <v>86</v>
      </c>
      <c r="AV511" s="11" t="s">
        <v>88</v>
      </c>
      <c r="AW511" s="11" t="s">
        <v>36</v>
      </c>
      <c r="AX511" s="11" t="s">
        <v>79</v>
      </c>
      <c r="AY511" s="258" t="s">
        <v>142</v>
      </c>
    </row>
    <row r="512" s="11" customFormat="1">
      <c r="B512" s="248"/>
      <c r="C512" s="249"/>
      <c r="D512" s="234" t="s">
        <v>410</v>
      </c>
      <c r="E512" s="250" t="s">
        <v>1</v>
      </c>
      <c r="F512" s="251" t="s">
        <v>758</v>
      </c>
      <c r="G512" s="249"/>
      <c r="H512" s="252">
        <v>1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AT512" s="258" t="s">
        <v>410</v>
      </c>
      <c r="AU512" s="258" t="s">
        <v>86</v>
      </c>
      <c r="AV512" s="11" t="s">
        <v>88</v>
      </c>
      <c r="AW512" s="11" t="s">
        <v>36</v>
      </c>
      <c r="AX512" s="11" t="s">
        <v>79</v>
      </c>
      <c r="AY512" s="258" t="s">
        <v>142</v>
      </c>
    </row>
    <row r="513" s="12" customFormat="1">
      <c r="B513" s="259"/>
      <c r="C513" s="260"/>
      <c r="D513" s="234" t="s">
        <v>410</v>
      </c>
      <c r="E513" s="261" t="s">
        <v>1</v>
      </c>
      <c r="F513" s="262" t="s">
        <v>413</v>
      </c>
      <c r="G513" s="260"/>
      <c r="H513" s="263">
        <v>4</v>
      </c>
      <c r="I513" s="264"/>
      <c r="J513" s="260"/>
      <c r="K513" s="260"/>
      <c r="L513" s="265"/>
      <c r="M513" s="266"/>
      <c r="N513" s="267"/>
      <c r="O513" s="267"/>
      <c r="P513" s="267"/>
      <c r="Q513" s="267"/>
      <c r="R513" s="267"/>
      <c r="S513" s="267"/>
      <c r="T513" s="268"/>
      <c r="AT513" s="269" t="s">
        <v>410</v>
      </c>
      <c r="AU513" s="269" t="s">
        <v>86</v>
      </c>
      <c r="AV513" s="12" t="s">
        <v>141</v>
      </c>
      <c r="AW513" s="12" t="s">
        <v>36</v>
      </c>
      <c r="AX513" s="12" t="s">
        <v>86</v>
      </c>
      <c r="AY513" s="269" t="s">
        <v>142</v>
      </c>
    </row>
    <row r="514" s="1" customFormat="1" ht="24" customHeight="1">
      <c r="B514" s="36"/>
      <c r="C514" s="237" t="s">
        <v>763</v>
      </c>
      <c r="D514" s="237" t="s">
        <v>160</v>
      </c>
      <c r="E514" s="238" t="s">
        <v>764</v>
      </c>
      <c r="F514" s="239" t="s">
        <v>765</v>
      </c>
      <c r="G514" s="240" t="s">
        <v>156</v>
      </c>
      <c r="H514" s="241">
        <v>10</v>
      </c>
      <c r="I514" s="242"/>
      <c r="J514" s="243">
        <f>ROUND(I514*H514,2)</f>
        <v>0</v>
      </c>
      <c r="K514" s="239" t="s">
        <v>149</v>
      </c>
      <c r="L514" s="244"/>
      <c r="M514" s="245" t="s">
        <v>1</v>
      </c>
      <c r="N514" s="246" t="s">
        <v>44</v>
      </c>
      <c r="O514" s="84"/>
      <c r="P514" s="230">
        <f>O514*H514</f>
        <v>0</v>
      </c>
      <c r="Q514" s="230">
        <v>0</v>
      </c>
      <c r="R514" s="230">
        <f>Q514*H514</f>
        <v>0</v>
      </c>
      <c r="S514" s="230">
        <v>0</v>
      </c>
      <c r="T514" s="231">
        <f>S514*H514</f>
        <v>0</v>
      </c>
      <c r="AR514" s="232" t="s">
        <v>164</v>
      </c>
      <c r="AT514" s="232" t="s">
        <v>160</v>
      </c>
      <c r="AU514" s="232" t="s">
        <v>86</v>
      </c>
      <c r="AY514" s="15" t="s">
        <v>142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5" t="s">
        <v>86</v>
      </c>
      <c r="BK514" s="233">
        <f>ROUND(I514*H514,2)</f>
        <v>0</v>
      </c>
      <c r="BL514" s="15" t="s">
        <v>164</v>
      </c>
      <c r="BM514" s="232" t="s">
        <v>766</v>
      </c>
    </row>
    <row r="515" s="1" customFormat="1">
      <c r="B515" s="36"/>
      <c r="C515" s="37"/>
      <c r="D515" s="234" t="s">
        <v>152</v>
      </c>
      <c r="E515" s="37"/>
      <c r="F515" s="235" t="s">
        <v>765</v>
      </c>
      <c r="G515" s="37"/>
      <c r="H515" s="37"/>
      <c r="I515" s="147"/>
      <c r="J515" s="37"/>
      <c r="K515" s="37"/>
      <c r="L515" s="41"/>
      <c r="M515" s="236"/>
      <c r="N515" s="84"/>
      <c r="O515" s="84"/>
      <c r="P515" s="84"/>
      <c r="Q515" s="84"/>
      <c r="R515" s="84"/>
      <c r="S515" s="84"/>
      <c r="T515" s="85"/>
      <c r="AT515" s="15" t="s">
        <v>152</v>
      </c>
      <c r="AU515" s="15" t="s">
        <v>86</v>
      </c>
    </row>
    <row r="516" s="1" customFormat="1">
      <c r="B516" s="36"/>
      <c r="C516" s="37"/>
      <c r="D516" s="234" t="s">
        <v>166</v>
      </c>
      <c r="E516" s="37"/>
      <c r="F516" s="247" t="s">
        <v>767</v>
      </c>
      <c r="G516" s="37"/>
      <c r="H516" s="37"/>
      <c r="I516" s="147"/>
      <c r="J516" s="37"/>
      <c r="K516" s="37"/>
      <c r="L516" s="41"/>
      <c r="M516" s="236"/>
      <c r="N516" s="84"/>
      <c r="O516" s="84"/>
      <c r="P516" s="84"/>
      <c r="Q516" s="84"/>
      <c r="R516" s="84"/>
      <c r="S516" s="84"/>
      <c r="T516" s="85"/>
      <c r="AT516" s="15" t="s">
        <v>166</v>
      </c>
      <c r="AU516" s="15" t="s">
        <v>86</v>
      </c>
    </row>
    <row r="517" s="1" customFormat="1" ht="24" customHeight="1">
      <c r="B517" s="36"/>
      <c r="C517" s="221" t="s">
        <v>768</v>
      </c>
      <c r="D517" s="221" t="s">
        <v>145</v>
      </c>
      <c r="E517" s="222" t="s">
        <v>769</v>
      </c>
      <c r="F517" s="223" t="s">
        <v>770</v>
      </c>
      <c r="G517" s="224" t="s">
        <v>156</v>
      </c>
      <c r="H517" s="225">
        <v>10</v>
      </c>
      <c r="I517" s="226"/>
      <c r="J517" s="227">
        <f>ROUND(I517*H517,2)</f>
        <v>0</v>
      </c>
      <c r="K517" s="223" t="s">
        <v>149</v>
      </c>
      <c r="L517" s="41"/>
      <c r="M517" s="228" t="s">
        <v>1</v>
      </c>
      <c r="N517" s="229" t="s">
        <v>44</v>
      </c>
      <c r="O517" s="84"/>
      <c r="P517" s="230">
        <f>O517*H517</f>
        <v>0</v>
      </c>
      <c r="Q517" s="230">
        <v>0</v>
      </c>
      <c r="R517" s="230">
        <f>Q517*H517</f>
        <v>0</v>
      </c>
      <c r="S517" s="230">
        <v>0</v>
      </c>
      <c r="T517" s="231">
        <f>S517*H517</f>
        <v>0</v>
      </c>
      <c r="AR517" s="232" t="s">
        <v>86</v>
      </c>
      <c r="AT517" s="232" t="s">
        <v>145</v>
      </c>
      <c r="AU517" s="232" t="s">
        <v>86</v>
      </c>
      <c r="AY517" s="15" t="s">
        <v>142</v>
      </c>
      <c r="BE517" s="233">
        <f>IF(N517="základní",J517,0)</f>
        <v>0</v>
      </c>
      <c r="BF517" s="233">
        <f>IF(N517="snížená",J517,0)</f>
        <v>0</v>
      </c>
      <c r="BG517" s="233">
        <f>IF(N517="zákl. přenesená",J517,0)</f>
        <v>0</v>
      </c>
      <c r="BH517" s="233">
        <f>IF(N517="sníž. přenesená",J517,0)</f>
        <v>0</v>
      </c>
      <c r="BI517" s="233">
        <f>IF(N517="nulová",J517,0)</f>
        <v>0</v>
      </c>
      <c r="BJ517" s="15" t="s">
        <v>86</v>
      </c>
      <c r="BK517" s="233">
        <f>ROUND(I517*H517,2)</f>
        <v>0</v>
      </c>
      <c r="BL517" s="15" t="s">
        <v>86</v>
      </c>
      <c r="BM517" s="232" t="s">
        <v>771</v>
      </c>
    </row>
    <row r="518" s="1" customFormat="1">
      <c r="B518" s="36"/>
      <c r="C518" s="37"/>
      <c r="D518" s="234" t="s">
        <v>152</v>
      </c>
      <c r="E518" s="37"/>
      <c r="F518" s="235" t="s">
        <v>772</v>
      </c>
      <c r="G518" s="37"/>
      <c r="H518" s="37"/>
      <c r="I518" s="147"/>
      <c r="J518" s="37"/>
      <c r="K518" s="37"/>
      <c r="L518" s="41"/>
      <c r="M518" s="236"/>
      <c r="N518" s="84"/>
      <c r="O518" s="84"/>
      <c r="P518" s="84"/>
      <c r="Q518" s="84"/>
      <c r="R518" s="84"/>
      <c r="S518" s="84"/>
      <c r="T518" s="85"/>
      <c r="AT518" s="15" t="s">
        <v>152</v>
      </c>
      <c r="AU518" s="15" t="s">
        <v>86</v>
      </c>
    </row>
    <row r="519" s="1" customFormat="1">
      <c r="B519" s="36"/>
      <c r="C519" s="37"/>
      <c r="D519" s="234" t="s">
        <v>166</v>
      </c>
      <c r="E519" s="37"/>
      <c r="F519" s="247" t="s">
        <v>767</v>
      </c>
      <c r="G519" s="37"/>
      <c r="H519" s="37"/>
      <c r="I519" s="147"/>
      <c r="J519" s="37"/>
      <c r="K519" s="37"/>
      <c r="L519" s="41"/>
      <c r="M519" s="236"/>
      <c r="N519" s="84"/>
      <c r="O519" s="84"/>
      <c r="P519" s="84"/>
      <c r="Q519" s="84"/>
      <c r="R519" s="84"/>
      <c r="S519" s="84"/>
      <c r="T519" s="85"/>
      <c r="AT519" s="15" t="s">
        <v>166</v>
      </c>
      <c r="AU519" s="15" t="s">
        <v>86</v>
      </c>
    </row>
    <row r="520" s="1" customFormat="1" ht="36" customHeight="1">
      <c r="B520" s="36"/>
      <c r="C520" s="221" t="s">
        <v>773</v>
      </c>
      <c r="D520" s="221" t="s">
        <v>145</v>
      </c>
      <c r="E520" s="222" t="s">
        <v>774</v>
      </c>
      <c r="F520" s="223" t="s">
        <v>775</v>
      </c>
      <c r="G520" s="224" t="s">
        <v>163</v>
      </c>
      <c r="H520" s="225">
        <v>2</v>
      </c>
      <c r="I520" s="226"/>
      <c r="J520" s="227">
        <f>ROUND(I520*H520,2)</f>
        <v>0</v>
      </c>
      <c r="K520" s="223" t="s">
        <v>149</v>
      </c>
      <c r="L520" s="41"/>
      <c r="M520" s="228" t="s">
        <v>1</v>
      </c>
      <c r="N520" s="229" t="s">
        <v>44</v>
      </c>
      <c r="O520" s="84"/>
      <c r="P520" s="230">
        <f>O520*H520</f>
        <v>0</v>
      </c>
      <c r="Q520" s="230">
        <v>0</v>
      </c>
      <c r="R520" s="230">
        <f>Q520*H520</f>
        <v>0</v>
      </c>
      <c r="S520" s="230">
        <v>0</v>
      </c>
      <c r="T520" s="231">
        <f>S520*H520</f>
        <v>0</v>
      </c>
      <c r="AR520" s="232" t="s">
        <v>86</v>
      </c>
      <c r="AT520" s="232" t="s">
        <v>145</v>
      </c>
      <c r="AU520" s="232" t="s">
        <v>86</v>
      </c>
      <c r="AY520" s="15" t="s">
        <v>142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5" t="s">
        <v>86</v>
      </c>
      <c r="BK520" s="233">
        <f>ROUND(I520*H520,2)</f>
        <v>0</v>
      </c>
      <c r="BL520" s="15" t="s">
        <v>86</v>
      </c>
      <c r="BM520" s="232" t="s">
        <v>776</v>
      </c>
    </row>
    <row r="521" s="1" customFormat="1">
      <c r="B521" s="36"/>
      <c r="C521" s="37"/>
      <c r="D521" s="234" t="s">
        <v>152</v>
      </c>
      <c r="E521" s="37"/>
      <c r="F521" s="235" t="s">
        <v>777</v>
      </c>
      <c r="G521" s="37"/>
      <c r="H521" s="37"/>
      <c r="I521" s="147"/>
      <c r="J521" s="37"/>
      <c r="K521" s="37"/>
      <c r="L521" s="41"/>
      <c r="M521" s="236"/>
      <c r="N521" s="84"/>
      <c r="O521" s="84"/>
      <c r="P521" s="84"/>
      <c r="Q521" s="84"/>
      <c r="R521" s="84"/>
      <c r="S521" s="84"/>
      <c r="T521" s="85"/>
      <c r="AT521" s="15" t="s">
        <v>152</v>
      </c>
      <c r="AU521" s="15" t="s">
        <v>86</v>
      </c>
    </row>
    <row r="522" s="1" customFormat="1">
      <c r="B522" s="36"/>
      <c r="C522" s="37"/>
      <c r="D522" s="234" t="s">
        <v>166</v>
      </c>
      <c r="E522" s="37"/>
      <c r="F522" s="247" t="s">
        <v>767</v>
      </c>
      <c r="G522" s="37"/>
      <c r="H522" s="37"/>
      <c r="I522" s="147"/>
      <c r="J522" s="37"/>
      <c r="K522" s="37"/>
      <c r="L522" s="41"/>
      <c r="M522" s="236"/>
      <c r="N522" s="84"/>
      <c r="O522" s="84"/>
      <c r="P522" s="84"/>
      <c r="Q522" s="84"/>
      <c r="R522" s="84"/>
      <c r="S522" s="84"/>
      <c r="T522" s="85"/>
      <c r="AT522" s="15" t="s">
        <v>166</v>
      </c>
      <c r="AU522" s="15" t="s">
        <v>86</v>
      </c>
    </row>
    <row r="523" s="1" customFormat="1" ht="24" customHeight="1">
      <c r="B523" s="36"/>
      <c r="C523" s="237" t="s">
        <v>164</v>
      </c>
      <c r="D523" s="237" t="s">
        <v>160</v>
      </c>
      <c r="E523" s="238" t="s">
        <v>778</v>
      </c>
      <c r="F523" s="239" t="s">
        <v>779</v>
      </c>
      <c r="G523" s="240" t="s">
        <v>163</v>
      </c>
      <c r="H523" s="241">
        <v>4</v>
      </c>
      <c r="I523" s="242"/>
      <c r="J523" s="243">
        <f>ROUND(I523*H523,2)</f>
        <v>0</v>
      </c>
      <c r="K523" s="239" t="s">
        <v>149</v>
      </c>
      <c r="L523" s="244"/>
      <c r="M523" s="245" t="s">
        <v>1</v>
      </c>
      <c r="N523" s="246" t="s">
        <v>44</v>
      </c>
      <c r="O523" s="84"/>
      <c r="P523" s="230">
        <f>O523*H523</f>
        <v>0</v>
      </c>
      <c r="Q523" s="230">
        <v>0</v>
      </c>
      <c r="R523" s="230">
        <f>Q523*H523</f>
        <v>0</v>
      </c>
      <c r="S523" s="230">
        <v>0</v>
      </c>
      <c r="T523" s="231">
        <f>S523*H523</f>
        <v>0</v>
      </c>
      <c r="AR523" s="232" t="s">
        <v>164</v>
      </c>
      <c r="AT523" s="232" t="s">
        <v>160</v>
      </c>
      <c r="AU523" s="232" t="s">
        <v>86</v>
      </c>
      <c r="AY523" s="15" t="s">
        <v>142</v>
      </c>
      <c r="BE523" s="233">
        <f>IF(N523="základní",J523,0)</f>
        <v>0</v>
      </c>
      <c r="BF523" s="233">
        <f>IF(N523="snížená",J523,0)</f>
        <v>0</v>
      </c>
      <c r="BG523" s="233">
        <f>IF(N523="zákl. přenesená",J523,0)</f>
        <v>0</v>
      </c>
      <c r="BH523" s="233">
        <f>IF(N523="sníž. přenesená",J523,0)</f>
        <v>0</v>
      </c>
      <c r="BI523" s="233">
        <f>IF(N523="nulová",J523,0)</f>
        <v>0</v>
      </c>
      <c r="BJ523" s="15" t="s">
        <v>86</v>
      </c>
      <c r="BK523" s="233">
        <f>ROUND(I523*H523,2)</f>
        <v>0</v>
      </c>
      <c r="BL523" s="15" t="s">
        <v>164</v>
      </c>
      <c r="BM523" s="232" t="s">
        <v>780</v>
      </c>
    </row>
    <row r="524" s="1" customFormat="1">
      <c r="B524" s="36"/>
      <c r="C524" s="37"/>
      <c r="D524" s="234" t="s">
        <v>152</v>
      </c>
      <c r="E524" s="37"/>
      <c r="F524" s="235" t="s">
        <v>779</v>
      </c>
      <c r="G524" s="37"/>
      <c r="H524" s="37"/>
      <c r="I524" s="147"/>
      <c r="J524" s="37"/>
      <c r="K524" s="37"/>
      <c r="L524" s="41"/>
      <c r="M524" s="236"/>
      <c r="N524" s="84"/>
      <c r="O524" s="84"/>
      <c r="P524" s="84"/>
      <c r="Q524" s="84"/>
      <c r="R524" s="84"/>
      <c r="S524" s="84"/>
      <c r="T524" s="85"/>
      <c r="AT524" s="15" t="s">
        <v>152</v>
      </c>
      <c r="AU524" s="15" t="s">
        <v>86</v>
      </c>
    </row>
    <row r="525" s="1" customFormat="1">
      <c r="B525" s="36"/>
      <c r="C525" s="37"/>
      <c r="D525" s="234" t="s">
        <v>166</v>
      </c>
      <c r="E525" s="37"/>
      <c r="F525" s="247" t="s">
        <v>781</v>
      </c>
      <c r="G525" s="37"/>
      <c r="H525" s="37"/>
      <c r="I525" s="147"/>
      <c r="J525" s="37"/>
      <c r="K525" s="37"/>
      <c r="L525" s="41"/>
      <c r="M525" s="236"/>
      <c r="N525" s="84"/>
      <c r="O525" s="84"/>
      <c r="P525" s="84"/>
      <c r="Q525" s="84"/>
      <c r="R525" s="84"/>
      <c r="S525" s="84"/>
      <c r="T525" s="85"/>
      <c r="AT525" s="15" t="s">
        <v>166</v>
      </c>
      <c r="AU525" s="15" t="s">
        <v>86</v>
      </c>
    </row>
    <row r="526" s="1" customFormat="1" ht="24" customHeight="1">
      <c r="B526" s="36"/>
      <c r="C526" s="221" t="s">
        <v>782</v>
      </c>
      <c r="D526" s="221" t="s">
        <v>145</v>
      </c>
      <c r="E526" s="222" t="s">
        <v>361</v>
      </c>
      <c r="F526" s="223" t="s">
        <v>362</v>
      </c>
      <c r="G526" s="224" t="s">
        <v>156</v>
      </c>
      <c r="H526" s="225">
        <v>12</v>
      </c>
      <c r="I526" s="226"/>
      <c r="J526" s="227">
        <f>ROUND(I526*H526,2)</f>
        <v>0</v>
      </c>
      <c r="K526" s="223" t="s">
        <v>149</v>
      </c>
      <c r="L526" s="41"/>
      <c r="M526" s="228" t="s">
        <v>1</v>
      </c>
      <c r="N526" s="229" t="s">
        <v>44</v>
      </c>
      <c r="O526" s="84"/>
      <c r="P526" s="230">
        <f>O526*H526</f>
        <v>0</v>
      </c>
      <c r="Q526" s="230">
        <v>0</v>
      </c>
      <c r="R526" s="230">
        <f>Q526*H526</f>
        <v>0</v>
      </c>
      <c r="S526" s="230">
        <v>0</v>
      </c>
      <c r="T526" s="231">
        <f>S526*H526</f>
        <v>0</v>
      </c>
      <c r="AR526" s="232" t="s">
        <v>86</v>
      </c>
      <c r="AT526" s="232" t="s">
        <v>145</v>
      </c>
      <c r="AU526" s="232" t="s">
        <v>86</v>
      </c>
      <c r="AY526" s="15" t="s">
        <v>142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5" t="s">
        <v>86</v>
      </c>
      <c r="BK526" s="233">
        <f>ROUND(I526*H526,2)</f>
        <v>0</v>
      </c>
      <c r="BL526" s="15" t="s">
        <v>86</v>
      </c>
      <c r="BM526" s="232" t="s">
        <v>783</v>
      </c>
    </row>
    <row r="527" s="1" customFormat="1">
      <c r="B527" s="36"/>
      <c r="C527" s="37"/>
      <c r="D527" s="234" t="s">
        <v>152</v>
      </c>
      <c r="E527" s="37"/>
      <c r="F527" s="235" t="s">
        <v>364</v>
      </c>
      <c r="G527" s="37"/>
      <c r="H527" s="37"/>
      <c r="I527" s="147"/>
      <c r="J527" s="37"/>
      <c r="K527" s="37"/>
      <c r="L527" s="41"/>
      <c r="M527" s="236"/>
      <c r="N527" s="84"/>
      <c r="O527" s="84"/>
      <c r="P527" s="84"/>
      <c r="Q527" s="84"/>
      <c r="R527" s="84"/>
      <c r="S527" s="84"/>
      <c r="T527" s="85"/>
      <c r="AT527" s="15" t="s">
        <v>152</v>
      </c>
      <c r="AU527" s="15" t="s">
        <v>86</v>
      </c>
    </row>
    <row r="528" s="1" customFormat="1">
      <c r="B528" s="36"/>
      <c r="C528" s="37"/>
      <c r="D528" s="234" t="s">
        <v>166</v>
      </c>
      <c r="E528" s="37"/>
      <c r="F528" s="247" t="s">
        <v>781</v>
      </c>
      <c r="G528" s="37"/>
      <c r="H528" s="37"/>
      <c r="I528" s="147"/>
      <c r="J528" s="37"/>
      <c r="K528" s="37"/>
      <c r="L528" s="41"/>
      <c r="M528" s="236"/>
      <c r="N528" s="84"/>
      <c r="O528" s="84"/>
      <c r="P528" s="84"/>
      <c r="Q528" s="84"/>
      <c r="R528" s="84"/>
      <c r="S528" s="84"/>
      <c r="T528" s="85"/>
      <c r="AT528" s="15" t="s">
        <v>166</v>
      </c>
      <c r="AU528" s="15" t="s">
        <v>86</v>
      </c>
    </row>
    <row r="529" s="1" customFormat="1" ht="24" customHeight="1">
      <c r="B529" s="36"/>
      <c r="C529" s="221" t="s">
        <v>784</v>
      </c>
      <c r="D529" s="221" t="s">
        <v>145</v>
      </c>
      <c r="E529" s="222" t="s">
        <v>517</v>
      </c>
      <c r="F529" s="223" t="s">
        <v>518</v>
      </c>
      <c r="G529" s="224" t="s">
        <v>519</v>
      </c>
      <c r="H529" s="225">
        <v>60</v>
      </c>
      <c r="I529" s="226"/>
      <c r="J529" s="227">
        <f>ROUND(I529*H529,2)</f>
        <v>0</v>
      </c>
      <c r="K529" s="223" t="s">
        <v>149</v>
      </c>
      <c r="L529" s="41"/>
      <c r="M529" s="228" t="s">
        <v>1</v>
      </c>
      <c r="N529" s="229" t="s">
        <v>44</v>
      </c>
      <c r="O529" s="84"/>
      <c r="P529" s="230">
        <f>O529*H529</f>
        <v>0</v>
      </c>
      <c r="Q529" s="230">
        <v>0</v>
      </c>
      <c r="R529" s="230">
        <f>Q529*H529</f>
        <v>0</v>
      </c>
      <c r="S529" s="230">
        <v>0</v>
      </c>
      <c r="T529" s="231">
        <f>S529*H529</f>
        <v>0</v>
      </c>
      <c r="AR529" s="232" t="s">
        <v>150</v>
      </c>
      <c r="AT529" s="232" t="s">
        <v>145</v>
      </c>
      <c r="AU529" s="232" t="s">
        <v>86</v>
      </c>
      <c r="AY529" s="15" t="s">
        <v>142</v>
      </c>
      <c r="BE529" s="233">
        <f>IF(N529="základní",J529,0)</f>
        <v>0</v>
      </c>
      <c r="BF529" s="233">
        <f>IF(N529="snížená",J529,0)</f>
        <v>0</v>
      </c>
      <c r="BG529" s="233">
        <f>IF(N529="zákl. přenesená",J529,0)</f>
        <v>0</v>
      </c>
      <c r="BH529" s="233">
        <f>IF(N529="sníž. přenesená",J529,0)</f>
        <v>0</v>
      </c>
      <c r="BI529" s="233">
        <f>IF(N529="nulová",J529,0)</f>
        <v>0</v>
      </c>
      <c r="BJ529" s="15" t="s">
        <v>86</v>
      </c>
      <c r="BK529" s="233">
        <f>ROUND(I529*H529,2)</f>
        <v>0</v>
      </c>
      <c r="BL529" s="15" t="s">
        <v>150</v>
      </c>
      <c r="BM529" s="232" t="s">
        <v>785</v>
      </c>
    </row>
    <row r="530" s="1" customFormat="1">
      <c r="B530" s="36"/>
      <c r="C530" s="37"/>
      <c r="D530" s="234" t="s">
        <v>152</v>
      </c>
      <c r="E530" s="37"/>
      <c r="F530" s="235" t="s">
        <v>521</v>
      </c>
      <c r="G530" s="37"/>
      <c r="H530" s="37"/>
      <c r="I530" s="147"/>
      <c r="J530" s="37"/>
      <c r="K530" s="37"/>
      <c r="L530" s="41"/>
      <c r="M530" s="236"/>
      <c r="N530" s="84"/>
      <c r="O530" s="84"/>
      <c r="P530" s="84"/>
      <c r="Q530" s="84"/>
      <c r="R530" s="84"/>
      <c r="S530" s="84"/>
      <c r="T530" s="85"/>
      <c r="AT530" s="15" t="s">
        <v>152</v>
      </c>
      <c r="AU530" s="15" t="s">
        <v>86</v>
      </c>
    </row>
    <row r="531" s="1" customFormat="1">
      <c r="B531" s="36"/>
      <c r="C531" s="37"/>
      <c r="D531" s="234" t="s">
        <v>166</v>
      </c>
      <c r="E531" s="37"/>
      <c r="F531" s="247" t="s">
        <v>786</v>
      </c>
      <c r="G531" s="37"/>
      <c r="H531" s="37"/>
      <c r="I531" s="147"/>
      <c r="J531" s="37"/>
      <c r="K531" s="37"/>
      <c r="L531" s="41"/>
      <c r="M531" s="236"/>
      <c r="N531" s="84"/>
      <c r="O531" s="84"/>
      <c r="P531" s="84"/>
      <c r="Q531" s="84"/>
      <c r="R531" s="84"/>
      <c r="S531" s="84"/>
      <c r="T531" s="85"/>
      <c r="AT531" s="15" t="s">
        <v>166</v>
      </c>
      <c r="AU531" s="15" t="s">
        <v>86</v>
      </c>
    </row>
    <row r="532" s="10" customFormat="1" ht="25.92" customHeight="1">
      <c r="B532" s="207"/>
      <c r="C532" s="208"/>
      <c r="D532" s="209" t="s">
        <v>78</v>
      </c>
      <c r="E532" s="210" t="s">
        <v>787</v>
      </c>
      <c r="F532" s="210" t="s">
        <v>788</v>
      </c>
      <c r="G532" s="208"/>
      <c r="H532" s="208"/>
      <c r="I532" s="211"/>
      <c r="J532" s="212">
        <f>BK532</f>
        <v>0</v>
      </c>
      <c r="K532" s="208"/>
      <c r="L532" s="213"/>
      <c r="M532" s="214"/>
      <c r="N532" s="215"/>
      <c r="O532" s="215"/>
      <c r="P532" s="216">
        <f>SUM(P533:P642)</f>
        <v>0</v>
      </c>
      <c r="Q532" s="215"/>
      <c r="R532" s="216">
        <f>SUM(R533:R642)</f>
        <v>0</v>
      </c>
      <c r="S532" s="215"/>
      <c r="T532" s="217">
        <f>SUM(T533:T642)</f>
        <v>0</v>
      </c>
      <c r="AR532" s="218" t="s">
        <v>141</v>
      </c>
      <c r="AT532" s="219" t="s">
        <v>78</v>
      </c>
      <c r="AU532" s="219" t="s">
        <v>79</v>
      </c>
      <c r="AY532" s="218" t="s">
        <v>142</v>
      </c>
      <c r="BK532" s="220">
        <f>SUM(BK533:BK642)</f>
        <v>0</v>
      </c>
    </row>
    <row r="533" s="1" customFormat="1" ht="24" customHeight="1">
      <c r="B533" s="36"/>
      <c r="C533" s="221" t="s">
        <v>789</v>
      </c>
      <c r="D533" s="221" t="s">
        <v>145</v>
      </c>
      <c r="E533" s="222" t="s">
        <v>547</v>
      </c>
      <c r="F533" s="223" t="s">
        <v>548</v>
      </c>
      <c r="G533" s="224" t="s">
        <v>163</v>
      </c>
      <c r="H533" s="225">
        <v>1</v>
      </c>
      <c r="I533" s="226"/>
      <c r="J533" s="227">
        <f>ROUND(I533*H533,2)</f>
        <v>0</v>
      </c>
      <c r="K533" s="223" t="s">
        <v>149</v>
      </c>
      <c r="L533" s="41"/>
      <c r="M533" s="228" t="s">
        <v>1</v>
      </c>
      <c r="N533" s="229" t="s">
        <v>44</v>
      </c>
      <c r="O533" s="84"/>
      <c r="P533" s="230">
        <f>O533*H533</f>
        <v>0</v>
      </c>
      <c r="Q533" s="230">
        <v>0</v>
      </c>
      <c r="R533" s="230">
        <f>Q533*H533</f>
        <v>0</v>
      </c>
      <c r="S533" s="230">
        <v>0</v>
      </c>
      <c r="T533" s="231">
        <f>S533*H533</f>
        <v>0</v>
      </c>
      <c r="AR533" s="232" t="s">
        <v>86</v>
      </c>
      <c r="AT533" s="232" t="s">
        <v>145</v>
      </c>
      <c r="AU533" s="232" t="s">
        <v>86</v>
      </c>
      <c r="AY533" s="15" t="s">
        <v>142</v>
      </c>
      <c r="BE533" s="233">
        <f>IF(N533="základní",J533,0)</f>
        <v>0</v>
      </c>
      <c r="BF533" s="233">
        <f>IF(N533="snížená",J533,0)</f>
        <v>0</v>
      </c>
      <c r="BG533" s="233">
        <f>IF(N533="zákl. přenesená",J533,0)</f>
        <v>0</v>
      </c>
      <c r="BH533" s="233">
        <f>IF(N533="sníž. přenesená",J533,0)</f>
        <v>0</v>
      </c>
      <c r="BI533" s="233">
        <f>IF(N533="nulová",J533,0)</f>
        <v>0</v>
      </c>
      <c r="BJ533" s="15" t="s">
        <v>86</v>
      </c>
      <c r="BK533" s="233">
        <f>ROUND(I533*H533,2)</f>
        <v>0</v>
      </c>
      <c r="BL533" s="15" t="s">
        <v>86</v>
      </c>
      <c r="BM533" s="232" t="s">
        <v>790</v>
      </c>
    </row>
    <row r="534" s="1" customFormat="1">
      <c r="B534" s="36"/>
      <c r="C534" s="37"/>
      <c r="D534" s="234" t="s">
        <v>152</v>
      </c>
      <c r="E534" s="37"/>
      <c r="F534" s="235" t="s">
        <v>548</v>
      </c>
      <c r="G534" s="37"/>
      <c r="H534" s="37"/>
      <c r="I534" s="147"/>
      <c r="J534" s="37"/>
      <c r="K534" s="37"/>
      <c r="L534" s="41"/>
      <c r="M534" s="236"/>
      <c r="N534" s="84"/>
      <c r="O534" s="84"/>
      <c r="P534" s="84"/>
      <c r="Q534" s="84"/>
      <c r="R534" s="84"/>
      <c r="S534" s="84"/>
      <c r="T534" s="85"/>
      <c r="AT534" s="15" t="s">
        <v>152</v>
      </c>
      <c r="AU534" s="15" t="s">
        <v>86</v>
      </c>
    </row>
    <row r="535" s="1" customFormat="1">
      <c r="B535" s="36"/>
      <c r="C535" s="37"/>
      <c r="D535" s="234" t="s">
        <v>166</v>
      </c>
      <c r="E535" s="37"/>
      <c r="F535" s="247" t="s">
        <v>791</v>
      </c>
      <c r="G535" s="37"/>
      <c r="H535" s="37"/>
      <c r="I535" s="147"/>
      <c r="J535" s="37"/>
      <c r="K535" s="37"/>
      <c r="L535" s="41"/>
      <c r="M535" s="236"/>
      <c r="N535" s="84"/>
      <c r="O535" s="84"/>
      <c r="P535" s="84"/>
      <c r="Q535" s="84"/>
      <c r="R535" s="84"/>
      <c r="S535" s="84"/>
      <c r="T535" s="85"/>
      <c r="AT535" s="15" t="s">
        <v>166</v>
      </c>
      <c r="AU535" s="15" t="s">
        <v>86</v>
      </c>
    </row>
    <row r="536" s="1" customFormat="1" ht="24" customHeight="1">
      <c r="B536" s="36"/>
      <c r="C536" s="221" t="s">
        <v>792</v>
      </c>
      <c r="D536" s="221" t="s">
        <v>145</v>
      </c>
      <c r="E536" s="222" t="s">
        <v>793</v>
      </c>
      <c r="F536" s="223" t="s">
        <v>794</v>
      </c>
      <c r="G536" s="224" t="s">
        <v>156</v>
      </c>
      <c r="H536" s="225">
        <v>30</v>
      </c>
      <c r="I536" s="226"/>
      <c r="J536" s="227">
        <f>ROUND(I536*H536,2)</f>
        <v>0</v>
      </c>
      <c r="K536" s="223" t="s">
        <v>149</v>
      </c>
      <c r="L536" s="41"/>
      <c r="M536" s="228" t="s">
        <v>1</v>
      </c>
      <c r="N536" s="229" t="s">
        <v>44</v>
      </c>
      <c r="O536" s="84"/>
      <c r="P536" s="230">
        <f>O536*H536</f>
        <v>0</v>
      </c>
      <c r="Q536" s="230">
        <v>0</v>
      </c>
      <c r="R536" s="230">
        <f>Q536*H536</f>
        <v>0</v>
      </c>
      <c r="S536" s="230">
        <v>0</v>
      </c>
      <c r="T536" s="231">
        <f>S536*H536</f>
        <v>0</v>
      </c>
      <c r="AR536" s="232" t="s">
        <v>86</v>
      </c>
      <c r="AT536" s="232" t="s">
        <v>145</v>
      </c>
      <c r="AU536" s="232" t="s">
        <v>86</v>
      </c>
      <c r="AY536" s="15" t="s">
        <v>142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5" t="s">
        <v>86</v>
      </c>
      <c r="BK536" s="233">
        <f>ROUND(I536*H536,2)</f>
        <v>0</v>
      </c>
      <c r="BL536" s="15" t="s">
        <v>86</v>
      </c>
      <c r="BM536" s="232" t="s">
        <v>795</v>
      </c>
    </row>
    <row r="537" s="1" customFormat="1">
      <c r="B537" s="36"/>
      <c r="C537" s="37"/>
      <c r="D537" s="234" t="s">
        <v>152</v>
      </c>
      <c r="E537" s="37"/>
      <c r="F537" s="235" t="s">
        <v>794</v>
      </c>
      <c r="G537" s="37"/>
      <c r="H537" s="37"/>
      <c r="I537" s="147"/>
      <c r="J537" s="37"/>
      <c r="K537" s="37"/>
      <c r="L537" s="41"/>
      <c r="M537" s="236"/>
      <c r="N537" s="84"/>
      <c r="O537" s="84"/>
      <c r="P537" s="84"/>
      <c r="Q537" s="84"/>
      <c r="R537" s="84"/>
      <c r="S537" s="84"/>
      <c r="T537" s="85"/>
      <c r="AT537" s="15" t="s">
        <v>152</v>
      </c>
      <c r="AU537" s="15" t="s">
        <v>86</v>
      </c>
    </row>
    <row r="538" s="1" customFormat="1">
      <c r="B538" s="36"/>
      <c r="C538" s="37"/>
      <c r="D538" s="234" t="s">
        <v>166</v>
      </c>
      <c r="E538" s="37"/>
      <c r="F538" s="247" t="s">
        <v>796</v>
      </c>
      <c r="G538" s="37"/>
      <c r="H538" s="37"/>
      <c r="I538" s="147"/>
      <c r="J538" s="37"/>
      <c r="K538" s="37"/>
      <c r="L538" s="41"/>
      <c r="M538" s="236"/>
      <c r="N538" s="84"/>
      <c r="O538" s="84"/>
      <c r="P538" s="84"/>
      <c r="Q538" s="84"/>
      <c r="R538" s="84"/>
      <c r="S538" s="84"/>
      <c r="T538" s="85"/>
      <c r="AT538" s="15" t="s">
        <v>166</v>
      </c>
      <c r="AU538" s="15" t="s">
        <v>86</v>
      </c>
    </row>
    <row r="539" s="1" customFormat="1" ht="24" customHeight="1">
      <c r="B539" s="36"/>
      <c r="C539" s="221" t="s">
        <v>797</v>
      </c>
      <c r="D539" s="221" t="s">
        <v>145</v>
      </c>
      <c r="E539" s="222" t="s">
        <v>798</v>
      </c>
      <c r="F539" s="223" t="s">
        <v>799</v>
      </c>
      <c r="G539" s="224" t="s">
        <v>163</v>
      </c>
      <c r="H539" s="225">
        <v>1</v>
      </c>
      <c r="I539" s="226"/>
      <c r="J539" s="227">
        <f>ROUND(I539*H539,2)</f>
        <v>0</v>
      </c>
      <c r="K539" s="223" t="s">
        <v>149</v>
      </c>
      <c r="L539" s="41"/>
      <c r="M539" s="228" t="s">
        <v>1</v>
      </c>
      <c r="N539" s="229" t="s">
        <v>44</v>
      </c>
      <c r="O539" s="84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AR539" s="232" t="s">
        <v>86</v>
      </c>
      <c r="AT539" s="232" t="s">
        <v>145</v>
      </c>
      <c r="AU539" s="232" t="s">
        <v>86</v>
      </c>
      <c r="AY539" s="15" t="s">
        <v>142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5" t="s">
        <v>86</v>
      </c>
      <c r="BK539" s="233">
        <f>ROUND(I539*H539,2)</f>
        <v>0</v>
      </c>
      <c r="BL539" s="15" t="s">
        <v>86</v>
      </c>
      <c r="BM539" s="232" t="s">
        <v>800</v>
      </c>
    </row>
    <row r="540" s="1" customFormat="1">
      <c r="B540" s="36"/>
      <c r="C540" s="37"/>
      <c r="D540" s="234" t="s">
        <v>152</v>
      </c>
      <c r="E540" s="37"/>
      <c r="F540" s="235" t="s">
        <v>799</v>
      </c>
      <c r="G540" s="37"/>
      <c r="H540" s="37"/>
      <c r="I540" s="147"/>
      <c r="J540" s="37"/>
      <c r="K540" s="37"/>
      <c r="L540" s="41"/>
      <c r="M540" s="236"/>
      <c r="N540" s="84"/>
      <c r="O540" s="84"/>
      <c r="P540" s="84"/>
      <c r="Q540" s="84"/>
      <c r="R540" s="84"/>
      <c r="S540" s="84"/>
      <c r="T540" s="85"/>
      <c r="AT540" s="15" t="s">
        <v>152</v>
      </c>
      <c r="AU540" s="15" t="s">
        <v>86</v>
      </c>
    </row>
    <row r="541" s="1" customFormat="1">
      <c r="B541" s="36"/>
      <c r="C541" s="37"/>
      <c r="D541" s="234" t="s">
        <v>166</v>
      </c>
      <c r="E541" s="37"/>
      <c r="F541" s="247" t="s">
        <v>801</v>
      </c>
      <c r="G541" s="37"/>
      <c r="H541" s="37"/>
      <c r="I541" s="147"/>
      <c r="J541" s="37"/>
      <c r="K541" s="37"/>
      <c r="L541" s="41"/>
      <c r="M541" s="236"/>
      <c r="N541" s="84"/>
      <c r="O541" s="84"/>
      <c r="P541" s="84"/>
      <c r="Q541" s="84"/>
      <c r="R541" s="84"/>
      <c r="S541" s="84"/>
      <c r="T541" s="85"/>
      <c r="AT541" s="15" t="s">
        <v>166</v>
      </c>
      <c r="AU541" s="15" t="s">
        <v>86</v>
      </c>
    </row>
    <row r="542" s="1" customFormat="1" ht="24" customHeight="1">
      <c r="B542" s="36"/>
      <c r="C542" s="237" t="s">
        <v>802</v>
      </c>
      <c r="D542" s="237" t="s">
        <v>160</v>
      </c>
      <c r="E542" s="238" t="s">
        <v>803</v>
      </c>
      <c r="F542" s="239" t="s">
        <v>804</v>
      </c>
      <c r="G542" s="240" t="s">
        <v>163</v>
      </c>
      <c r="H542" s="241">
        <v>1</v>
      </c>
      <c r="I542" s="242"/>
      <c r="J542" s="243">
        <f>ROUND(I542*H542,2)</f>
        <v>0</v>
      </c>
      <c r="K542" s="239" t="s">
        <v>149</v>
      </c>
      <c r="L542" s="244"/>
      <c r="M542" s="245" t="s">
        <v>1</v>
      </c>
      <c r="N542" s="246" t="s">
        <v>44</v>
      </c>
      <c r="O542" s="84"/>
      <c r="P542" s="230">
        <f>O542*H542</f>
        <v>0</v>
      </c>
      <c r="Q542" s="230">
        <v>0</v>
      </c>
      <c r="R542" s="230">
        <f>Q542*H542</f>
        <v>0</v>
      </c>
      <c r="S542" s="230">
        <v>0</v>
      </c>
      <c r="T542" s="231">
        <f>S542*H542</f>
        <v>0</v>
      </c>
      <c r="AR542" s="232" t="s">
        <v>88</v>
      </c>
      <c r="AT542" s="232" t="s">
        <v>160</v>
      </c>
      <c r="AU542" s="232" t="s">
        <v>86</v>
      </c>
      <c r="AY542" s="15" t="s">
        <v>142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5" t="s">
        <v>86</v>
      </c>
      <c r="BK542" s="233">
        <f>ROUND(I542*H542,2)</f>
        <v>0</v>
      </c>
      <c r="BL542" s="15" t="s">
        <v>86</v>
      </c>
      <c r="BM542" s="232" t="s">
        <v>805</v>
      </c>
    </row>
    <row r="543" s="1" customFormat="1">
      <c r="B543" s="36"/>
      <c r="C543" s="37"/>
      <c r="D543" s="234" t="s">
        <v>152</v>
      </c>
      <c r="E543" s="37"/>
      <c r="F543" s="235" t="s">
        <v>804</v>
      </c>
      <c r="G543" s="37"/>
      <c r="H543" s="37"/>
      <c r="I543" s="147"/>
      <c r="J543" s="37"/>
      <c r="K543" s="37"/>
      <c r="L543" s="41"/>
      <c r="M543" s="236"/>
      <c r="N543" s="84"/>
      <c r="O543" s="84"/>
      <c r="P543" s="84"/>
      <c r="Q543" s="84"/>
      <c r="R543" s="84"/>
      <c r="S543" s="84"/>
      <c r="T543" s="85"/>
      <c r="AT543" s="15" t="s">
        <v>152</v>
      </c>
      <c r="AU543" s="15" t="s">
        <v>86</v>
      </c>
    </row>
    <row r="544" s="1" customFormat="1">
      <c r="B544" s="36"/>
      <c r="C544" s="37"/>
      <c r="D544" s="234" t="s">
        <v>166</v>
      </c>
      <c r="E544" s="37"/>
      <c r="F544" s="247" t="s">
        <v>806</v>
      </c>
      <c r="G544" s="37"/>
      <c r="H544" s="37"/>
      <c r="I544" s="147"/>
      <c r="J544" s="37"/>
      <c r="K544" s="37"/>
      <c r="L544" s="41"/>
      <c r="M544" s="236"/>
      <c r="N544" s="84"/>
      <c r="O544" s="84"/>
      <c r="P544" s="84"/>
      <c r="Q544" s="84"/>
      <c r="R544" s="84"/>
      <c r="S544" s="84"/>
      <c r="T544" s="85"/>
      <c r="AT544" s="15" t="s">
        <v>166</v>
      </c>
      <c r="AU544" s="15" t="s">
        <v>86</v>
      </c>
    </row>
    <row r="545" s="1" customFormat="1" ht="36" customHeight="1">
      <c r="B545" s="36"/>
      <c r="C545" s="221" t="s">
        <v>807</v>
      </c>
      <c r="D545" s="221" t="s">
        <v>145</v>
      </c>
      <c r="E545" s="222" t="s">
        <v>659</v>
      </c>
      <c r="F545" s="223" t="s">
        <v>660</v>
      </c>
      <c r="G545" s="224" t="s">
        <v>163</v>
      </c>
      <c r="H545" s="225">
        <v>1</v>
      </c>
      <c r="I545" s="226"/>
      <c r="J545" s="227">
        <f>ROUND(I545*H545,2)</f>
        <v>0</v>
      </c>
      <c r="K545" s="223" t="s">
        <v>149</v>
      </c>
      <c r="L545" s="41"/>
      <c r="M545" s="228" t="s">
        <v>1</v>
      </c>
      <c r="N545" s="229" t="s">
        <v>44</v>
      </c>
      <c r="O545" s="84"/>
      <c r="P545" s="230">
        <f>O545*H545</f>
        <v>0</v>
      </c>
      <c r="Q545" s="230">
        <v>0</v>
      </c>
      <c r="R545" s="230">
        <f>Q545*H545</f>
        <v>0</v>
      </c>
      <c r="S545" s="230">
        <v>0</v>
      </c>
      <c r="T545" s="231">
        <f>S545*H545</f>
        <v>0</v>
      </c>
      <c r="AR545" s="232" t="s">
        <v>86</v>
      </c>
      <c r="AT545" s="232" t="s">
        <v>145</v>
      </c>
      <c r="AU545" s="232" t="s">
        <v>86</v>
      </c>
      <c r="AY545" s="15" t="s">
        <v>142</v>
      </c>
      <c r="BE545" s="233">
        <f>IF(N545="základní",J545,0)</f>
        <v>0</v>
      </c>
      <c r="BF545" s="233">
        <f>IF(N545="snížená",J545,0)</f>
        <v>0</v>
      </c>
      <c r="BG545" s="233">
        <f>IF(N545="zákl. přenesená",J545,0)</f>
        <v>0</v>
      </c>
      <c r="BH545" s="233">
        <f>IF(N545="sníž. přenesená",J545,0)</f>
        <v>0</v>
      </c>
      <c r="BI545" s="233">
        <f>IF(N545="nulová",J545,0)</f>
        <v>0</v>
      </c>
      <c r="BJ545" s="15" t="s">
        <v>86</v>
      </c>
      <c r="BK545" s="233">
        <f>ROUND(I545*H545,2)</f>
        <v>0</v>
      </c>
      <c r="BL545" s="15" t="s">
        <v>86</v>
      </c>
      <c r="BM545" s="232" t="s">
        <v>808</v>
      </c>
    </row>
    <row r="546" s="1" customFormat="1">
      <c r="B546" s="36"/>
      <c r="C546" s="37"/>
      <c r="D546" s="234" t="s">
        <v>152</v>
      </c>
      <c r="E546" s="37"/>
      <c r="F546" s="235" t="s">
        <v>660</v>
      </c>
      <c r="G546" s="37"/>
      <c r="H546" s="37"/>
      <c r="I546" s="147"/>
      <c r="J546" s="37"/>
      <c r="K546" s="37"/>
      <c r="L546" s="41"/>
      <c r="M546" s="236"/>
      <c r="N546" s="84"/>
      <c r="O546" s="84"/>
      <c r="P546" s="84"/>
      <c r="Q546" s="84"/>
      <c r="R546" s="84"/>
      <c r="S546" s="84"/>
      <c r="T546" s="85"/>
      <c r="AT546" s="15" t="s">
        <v>152</v>
      </c>
      <c r="AU546" s="15" t="s">
        <v>86</v>
      </c>
    </row>
    <row r="547" s="1" customFormat="1">
      <c r="B547" s="36"/>
      <c r="C547" s="37"/>
      <c r="D547" s="234" t="s">
        <v>166</v>
      </c>
      <c r="E547" s="37"/>
      <c r="F547" s="247" t="s">
        <v>809</v>
      </c>
      <c r="G547" s="37"/>
      <c r="H547" s="37"/>
      <c r="I547" s="147"/>
      <c r="J547" s="37"/>
      <c r="K547" s="37"/>
      <c r="L547" s="41"/>
      <c r="M547" s="236"/>
      <c r="N547" s="84"/>
      <c r="O547" s="84"/>
      <c r="P547" s="84"/>
      <c r="Q547" s="84"/>
      <c r="R547" s="84"/>
      <c r="S547" s="84"/>
      <c r="T547" s="85"/>
      <c r="AT547" s="15" t="s">
        <v>166</v>
      </c>
      <c r="AU547" s="15" t="s">
        <v>86</v>
      </c>
    </row>
    <row r="548" s="1" customFormat="1" ht="48" customHeight="1">
      <c r="B548" s="36"/>
      <c r="C548" s="237" t="s">
        <v>810</v>
      </c>
      <c r="D548" s="237" t="s">
        <v>160</v>
      </c>
      <c r="E548" s="238" t="s">
        <v>279</v>
      </c>
      <c r="F548" s="239" t="s">
        <v>280</v>
      </c>
      <c r="G548" s="240" t="s">
        <v>156</v>
      </c>
      <c r="H548" s="241">
        <v>5</v>
      </c>
      <c r="I548" s="242"/>
      <c r="J548" s="243">
        <f>ROUND(I548*H548,2)</f>
        <v>0</v>
      </c>
      <c r="K548" s="239" t="s">
        <v>149</v>
      </c>
      <c r="L548" s="244"/>
      <c r="M548" s="245" t="s">
        <v>1</v>
      </c>
      <c r="N548" s="246" t="s">
        <v>44</v>
      </c>
      <c r="O548" s="84"/>
      <c r="P548" s="230">
        <f>O548*H548</f>
        <v>0</v>
      </c>
      <c r="Q548" s="230">
        <v>0</v>
      </c>
      <c r="R548" s="230">
        <f>Q548*H548</f>
        <v>0</v>
      </c>
      <c r="S548" s="230">
        <v>0</v>
      </c>
      <c r="T548" s="231">
        <f>S548*H548</f>
        <v>0</v>
      </c>
      <c r="AR548" s="232" t="s">
        <v>179</v>
      </c>
      <c r="AT548" s="232" t="s">
        <v>160</v>
      </c>
      <c r="AU548" s="232" t="s">
        <v>86</v>
      </c>
      <c r="AY548" s="15" t="s">
        <v>142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5" t="s">
        <v>86</v>
      </c>
      <c r="BK548" s="233">
        <f>ROUND(I548*H548,2)</f>
        <v>0</v>
      </c>
      <c r="BL548" s="15" t="s">
        <v>141</v>
      </c>
      <c r="BM548" s="232" t="s">
        <v>811</v>
      </c>
    </row>
    <row r="549" s="1" customFormat="1">
      <c r="B549" s="36"/>
      <c r="C549" s="37"/>
      <c r="D549" s="234" t="s">
        <v>152</v>
      </c>
      <c r="E549" s="37"/>
      <c r="F549" s="235" t="s">
        <v>280</v>
      </c>
      <c r="G549" s="37"/>
      <c r="H549" s="37"/>
      <c r="I549" s="147"/>
      <c r="J549" s="37"/>
      <c r="K549" s="37"/>
      <c r="L549" s="41"/>
      <c r="M549" s="236"/>
      <c r="N549" s="84"/>
      <c r="O549" s="84"/>
      <c r="P549" s="84"/>
      <c r="Q549" s="84"/>
      <c r="R549" s="84"/>
      <c r="S549" s="84"/>
      <c r="T549" s="85"/>
      <c r="AT549" s="15" t="s">
        <v>152</v>
      </c>
      <c r="AU549" s="15" t="s">
        <v>86</v>
      </c>
    </row>
    <row r="550" s="1" customFormat="1">
      <c r="B550" s="36"/>
      <c r="C550" s="37"/>
      <c r="D550" s="234" t="s">
        <v>166</v>
      </c>
      <c r="E550" s="37"/>
      <c r="F550" s="247" t="s">
        <v>812</v>
      </c>
      <c r="G550" s="37"/>
      <c r="H550" s="37"/>
      <c r="I550" s="147"/>
      <c r="J550" s="37"/>
      <c r="K550" s="37"/>
      <c r="L550" s="41"/>
      <c r="M550" s="236"/>
      <c r="N550" s="84"/>
      <c r="O550" s="84"/>
      <c r="P550" s="84"/>
      <c r="Q550" s="84"/>
      <c r="R550" s="84"/>
      <c r="S550" s="84"/>
      <c r="T550" s="85"/>
      <c r="AT550" s="15" t="s">
        <v>166</v>
      </c>
      <c r="AU550" s="15" t="s">
        <v>86</v>
      </c>
    </row>
    <row r="551" s="1" customFormat="1" ht="24" customHeight="1">
      <c r="B551" s="36"/>
      <c r="C551" s="221" t="s">
        <v>813</v>
      </c>
      <c r="D551" s="221" t="s">
        <v>145</v>
      </c>
      <c r="E551" s="222" t="s">
        <v>284</v>
      </c>
      <c r="F551" s="223" t="s">
        <v>285</v>
      </c>
      <c r="G551" s="224" t="s">
        <v>156</v>
      </c>
      <c r="H551" s="225">
        <v>5</v>
      </c>
      <c r="I551" s="226"/>
      <c r="J551" s="227">
        <f>ROUND(I551*H551,2)</f>
        <v>0</v>
      </c>
      <c r="K551" s="223" t="s">
        <v>149</v>
      </c>
      <c r="L551" s="41"/>
      <c r="M551" s="228" t="s">
        <v>1</v>
      </c>
      <c r="N551" s="229" t="s">
        <v>44</v>
      </c>
      <c r="O551" s="84"/>
      <c r="P551" s="230">
        <f>O551*H551</f>
        <v>0</v>
      </c>
      <c r="Q551" s="230">
        <v>0</v>
      </c>
      <c r="R551" s="230">
        <f>Q551*H551</f>
        <v>0</v>
      </c>
      <c r="S551" s="230">
        <v>0</v>
      </c>
      <c r="T551" s="231">
        <f>S551*H551</f>
        <v>0</v>
      </c>
      <c r="AR551" s="232" t="s">
        <v>150</v>
      </c>
      <c r="AT551" s="232" t="s">
        <v>145</v>
      </c>
      <c r="AU551" s="232" t="s">
        <v>86</v>
      </c>
      <c r="AY551" s="15" t="s">
        <v>142</v>
      </c>
      <c r="BE551" s="233">
        <f>IF(N551="základní",J551,0)</f>
        <v>0</v>
      </c>
      <c r="BF551" s="233">
        <f>IF(N551="snížená",J551,0)</f>
        <v>0</v>
      </c>
      <c r="BG551" s="233">
        <f>IF(N551="zákl. přenesená",J551,0)</f>
        <v>0</v>
      </c>
      <c r="BH551" s="233">
        <f>IF(N551="sníž. přenesená",J551,0)</f>
        <v>0</v>
      </c>
      <c r="BI551" s="233">
        <f>IF(N551="nulová",J551,0)</f>
        <v>0</v>
      </c>
      <c r="BJ551" s="15" t="s">
        <v>86</v>
      </c>
      <c r="BK551" s="233">
        <f>ROUND(I551*H551,2)</f>
        <v>0</v>
      </c>
      <c r="BL551" s="15" t="s">
        <v>150</v>
      </c>
      <c r="BM551" s="232" t="s">
        <v>814</v>
      </c>
    </row>
    <row r="552" s="1" customFormat="1">
      <c r="B552" s="36"/>
      <c r="C552" s="37"/>
      <c r="D552" s="234" t="s">
        <v>152</v>
      </c>
      <c r="E552" s="37"/>
      <c r="F552" s="235" t="s">
        <v>285</v>
      </c>
      <c r="G552" s="37"/>
      <c r="H552" s="37"/>
      <c r="I552" s="147"/>
      <c r="J552" s="37"/>
      <c r="K552" s="37"/>
      <c r="L552" s="41"/>
      <c r="M552" s="236"/>
      <c r="N552" s="84"/>
      <c r="O552" s="84"/>
      <c r="P552" s="84"/>
      <c r="Q552" s="84"/>
      <c r="R552" s="84"/>
      <c r="S552" s="84"/>
      <c r="T552" s="85"/>
      <c r="AT552" s="15" t="s">
        <v>152</v>
      </c>
      <c r="AU552" s="15" t="s">
        <v>86</v>
      </c>
    </row>
    <row r="553" s="1" customFormat="1">
      <c r="B553" s="36"/>
      <c r="C553" s="37"/>
      <c r="D553" s="234" t="s">
        <v>166</v>
      </c>
      <c r="E553" s="37"/>
      <c r="F553" s="247" t="s">
        <v>815</v>
      </c>
      <c r="G553" s="37"/>
      <c r="H553" s="37"/>
      <c r="I553" s="147"/>
      <c r="J553" s="37"/>
      <c r="K553" s="37"/>
      <c r="L553" s="41"/>
      <c r="M553" s="236"/>
      <c r="N553" s="84"/>
      <c r="O553" s="84"/>
      <c r="P553" s="84"/>
      <c r="Q553" s="84"/>
      <c r="R553" s="84"/>
      <c r="S553" s="84"/>
      <c r="T553" s="85"/>
      <c r="AT553" s="15" t="s">
        <v>166</v>
      </c>
      <c r="AU553" s="15" t="s">
        <v>86</v>
      </c>
    </row>
    <row r="554" s="1" customFormat="1" ht="24" customHeight="1">
      <c r="B554" s="36"/>
      <c r="C554" s="237" t="s">
        <v>816</v>
      </c>
      <c r="D554" s="237" t="s">
        <v>160</v>
      </c>
      <c r="E554" s="238" t="s">
        <v>215</v>
      </c>
      <c r="F554" s="239" t="s">
        <v>216</v>
      </c>
      <c r="G554" s="240" t="s">
        <v>163</v>
      </c>
      <c r="H554" s="241">
        <v>2</v>
      </c>
      <c r="I554" s="242"/>
      <c r="J554" s="243">
        <f>ROUND(I554*H554,2)</f>
        <v>0</v>
      </c>
      <c r="K554" s="239" t="s">
        <v>149</v>
      </c>
      <c r="L554" s="244"/>
      <c r="M554" s="245" t="s">
        <v>1</v>
      </c>
      <c r="N554" s="246" t="s">
        <v>44</v>
      </c>
      <c r="O554" s="84"/>
      <c r="P554" s="230">
        <f>O554*H554</f>
        <v>0</v>
      </c>
      <c r="Q554" s="230">
        <v>0</v>
      </c>
      <c r="R554" s="230">
        <f>Q554*H554</f>
        <v>0</v>
      </c>
      <c r="S554" s="230">
        <v>0</v>
      </c>
      <c r="T554" s="231">
        <f>S554*H554</f>
        <v>0</v>
      </c>
      <c r="AR554" s="232" t="s">
        <v>150</v>
      </c>
      <c r="AT554" s="232" t="s">
        <v>160</v>
      </c>
      <c r="AU554" s="232" t="s">
        <v>86</v>
      </c>
      <c r="AY554" s="15" t="s">
        <v>142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5" t="s">
        <v>86</v>
      </c>
      <c r="BK554" s="233">
        <f>ROUND(I554*H554,2)</f>
        <v>0</v>
      </c>
      <c r="BL554" s="15" t="s">
        <v>150</v>
      </c>
      <c r="BM554" s="232" t="s">
        <v>817</v>
      </c>
    </row>
    <row r="555" s="1" customFormat="1">
      <c r="B555" s="36"/>
      <c r="C555" s="37"/>
      <c r="D555" s="234" t="s">
        <v>152</v>
      </c>
      <c r="E555" s="37"/>
      <c r="F555" s="235" t="s">
        <v>216</v>
      </c>
      <c r="G555" s="37"/>
      <c r="H555" s="37"/>
      <c r="I555" s="147"/>
      <c r="J555" s="37"/>
      <c r="K555" s="37"/>
      <c r="L555" s="41"/>
      <c r="M555" s="236"/>
      <c r="N555" s="84"/>
      <c r="O555" s="84"/>
      <c r="P555" s="84"/>
      <c r="Q555" s="84"/>
      <c r="R555" s="84"/>
      <c r="S555" s="84"/>
      <c r="T555" s="85"/>
      <c r="AT555" s="15" t="s">
        <v>152</v>
      </c>
      <c r="AU555" s="15" t="s">
        <v>86</v>
      </c>
    </row>
    <row r="556" s="1" customFormat="1">
      <c r="B556" s="36"/>
      <c r="C556" s="37"/>
      <c r="D556" s="234" t="s">
        <v>166</v>
      </c>
      <c r="E556" s="37"/>
      <c r="F556" s="247" t="s">
        <v>815</v>
      </c>
      <c r="G556" s="37"/>
      <c r="H556" s="37"/>
      <c r="I556" s="147"/>
      <c r="J556" s="37"/>
      <c r="K556" s="37"/>
      <c r="L556" s="41"/>
      <c r="M556" s="236"/>
      <c r="N556" s="84"/>
      <c r="O556" s="84"/>
      <c r="P556" s="84"/>
      <c r="Q556" s="84"/>
      <c r="R556" s="84"/>
      <c r="S556" s="84"/>
      <c r="T556" s="85"/>
      <c r="AT556" s="15" t="s">
        <v>166</v>
      </c>
      <c r="AU556" s="15" t="s">
        <v>86</v>
      </c>
    </row>
    <row r="557" s="1" customFormat="1" ht="36" customHeight="1">
      <c r="B557" s="36"/>
      <c r="C557" s="221" t="s">
        <v>818</v>
      </c>
      <c r="D557" s="221" t="s">
        <v>145</v>
      </c>
      <c r="E557" s="222" t="s">
        <v>819</v>
      </c>
      <c r="F557" s="223" t="s">
        <v>820</v>
      </c>
      <c r="G557" s="224" t="s">
        <v>163</v>
      </c>
      <c r="H557" s="225">
        <v>2</v>
      </c>
      <c r="I557" s="226"/>
      <c r="J557" s="227">
        <f>ROUND(I557*H557,2)</f>
        <v>0</v>
      </c>
      <c r="K557" s="223" t="s">
        <v>149</v>
      </c>
      <c r="L557" s="41"/>
      <c r="M557" s="228" t="s">
        <v>1</v>
      </c>
      <c r="N557" s="229" t="s">
        <v>44</v>
      </c>
      <c r="O557" s="84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AR557" s="232" t="s">
        <v>150</v>
      </c>
      <c r="AT557" s="232" t="s">
        <v>145</v>
      </c>
      <c r="AU557" s="232" t="s">
        <v>86</v>
      </c>
      <c r="AY557" s="15" t="s">
        <v>142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5" t="s">
        <v>86</v>
      </c>
      <c r="BK557" s="233">
        <f>ROUND(I557*H557,2)</f>
        <v>0</v>
      </c>
      <c r="BL557" s="15" t="s">
        <v>150</v>
      </c>
      <c r="BM557" s="232" t="s">
        <v>821</v>
      </c>
    </row>
    <row r="558" s="1" customFormat="1">
      <c r="B558" s="36"/>
      <c r="C558" s="37"/>
      <c r="D558" s="234" t="s">
        <v>152</v>
      </c>
      <c r="E558" s="37"/>
      <c r="F558" s="235" t="s">
        <v>820</v>
      </c>
      <c r="G558" s="37"/>
      <c r="H558" s="37"/>
      <c r="I558" s="147"/>
      <c r="J558" s="37"/>
      <c r="K558" s="37"/>
      <c r="L558" s="41"/>
      <c r="M558" s="236"/>
      <c r="N558" s="84"/>
      <c r="O558" s="84"/>
      <c r="P558" s="84"/>
      <c r="Q558" s="84"/>
      <c r="R558" s="84"/>
      <c r="S558" s="84"/>
      <c r="T558" s="85"/>
      <c r="AT558" s="15" t="s">
        <v>152</v>
      </c>
      <c r="AU558" s="15" t="s">
        <v>86</v>
      </c>
    </row>
    <row r="559" s="1" customFormat="1">
      <c r="B559" s="36"/>
      <c r="C559" s="37"/>
      <c r="D559" s="234" t="s">
        <v>166</v>
      </c>
      <c r="E559" s="37"/>
      <c r="F559" s="247" t="s">
        <v>815</v>
      </c>
      <c r="G559" s="37"/>
      <c r="H559" s="37"/>
      <c r="I559" s="147"/>
      <c r="J559" s="37"/>
      <c r="K559" s="37"/>
      <c r="L559" s="41"/>
      <c r="M559" s="236"/>
      <c r="N559" s="84"/>
      <c r="O559" s="84"/>
      <c r="P559" s="84"/>
      <c r="Q559" s="84"/>
      <c r="R559" s="84"/>
      <c r="S559" s="84"/>
      <c r="T559" s="85"/>
      <c r="AT559" s="15" t="s">
        <v>166</v>
      </c>
      <c r="AU559" s="15" t="s">
        <v>86</v>
      </c>
    </row>
    <row r="560" s="1" customFormat="1" ht="48" customHeight="1">
      <c r="B560" s="36"/>
      <c r="C560" s="237" t="s">
        <v>822</v>
      </c>
      <c r="D560" s="237" t="s">
        <v>160</v>
      </c>
      <c r="E560" s="238" t="s">
        <v>585</v>
      </c>
      <c r="F560" s="239" t="s">
        <v>586</v>
      </c>
      <c r="G560" s="240" t="s">
        <v>163</v>
      </c>
      <c r="H560" s="241">
        <v>1</v>
      </c>
      <c r="I560" s="242"/>
      <c r="J560" s="243">
        <f>ROUND(I560*H560,2)</f>
        <v>0</v>
      </c>
      <c r="K560" s="239" t="s">
        <v>149</v>
      </c>
      <c r="L560" s="244"/>
      <c r="M560" s="245" t="s">
        <v>1</v>
      </c>
      <c r="N560" s="246" t="s">
        <v>44</v>
      </c>
      <c r="O560" s="84"/>
      <c r="P560" s="230">
        <f>O560*H560</f>
        <v>0</v>
      </c>
      <c r="Q560" s="230">
        <v>0</v>
      </c>
      <c r="R560" s="230">
        <f>Q560*H560</f>
        <v>0</v>
      </c>
      <c r="S560" s="230">
        <v>0</v>
      </c>
      <c r="T560" s="231">
        <f>S560*H560</f>
        <v>0</v>
      </c>
      <c r="AR560" s="232" t="s">
        <v>150</v>
      </c>
      <c r="AT560" s="232" t="s">
        <v>160</v>
      </c>
      <c r="AU560" s="232" t="s">
        <v>86</v>
      </c>
      <c r="AY560" s="15" t="s">
        <v>142</v>
      </c>
      <c r="BE560" s="233">
        <f>IF(N560="základní",J560,0)</f>
        <v>0</v>
      </c>
      <c r="BF560" s="233">
        <f>IF(N560="snížená",J560,0)</f>
        <v>0</v>
      </c>
      <c r="BG560" s="233">
        <f>IF(N560="zákl. přenesená",J560,0)</f>
        <v>0</v>
      </c>
      <c r="BH560" s="233">
        <f>IF(N560="sníž. přenesená",J560,0)</f>
        <v>0</v>
      </c>
      <c r="BI560" s="233">
        <f>IF(N560="nulová",J560,0)</f>
        <v>0</v>
      </c>
      <c r="BJ560" s="15" t="s">
        <v>86</v>
      </c>
      <c r="BK560" s="233">
        <f>ROUND(I560*H560,2)</f>
        <v>0</v>
      </c>
      <c r="BL560" s="15" t="s">
        <v>150</v>
      </c>
      <c r="BM560" s="232" t="s">
        <v>823</v>
      </c>
    </row>
    <row r="561" s="1" customFormat="1">
      <c r="B561" s="36"/>
      <c r="C561" s="37"/>
      <c r="D561" s="234" t="s">
        <v>152</v>
      </c>
      <c r="E561" s="37"/>
      <c r="F561" s="235" t="s">
        <v>586</v>
      </c>
      <c r="G561" s="37"/>
      <c r="H561" s="37"/>
      <c r="I561" s="147"/>
      <c r="J561" s="37"/>
      <c r="K561" s="37"/>
      <c r="L561" s="41"/>
      <c r="M561" s="236"/>
      <c r="N561" s="84"/>
      <c r="O561" s="84"/>
      <c r="P561" s="84"/>
      <c r="Q561" s="84"/>
      <c r="R561" s="84"/>
      <c r="S561" s="84"/>
      <c r="T561" s="85"/>
      <c r="AT561" s="15" t="s">
        <v>152</v>
      </c>
      <c r="AU561" s="15" t="s">
        <v>86</v>
      </c>
    </row>
    <row r="562" s="1" customFormat="1">
      <c r="B562" s="36"/>
      <c r="C562" s="37"/>
      <c r="D562" s="234" t="s">
        <v>166</v>
      </c>
      <c r="E562" s="37"/>
      <c r="F562" s="247" t="s">
        <v>824</v>
      </c>
      <c r="G562" s="37"/>
      <c r="H562" s="37"/>
      <c r="I562" s="147"/>
      <c r="J562" s="37"/>
      <c r="K562" s="37"/>
      <c r="L562" s="41"/>
      <c r="M562" s="236"/>
      <c r="N562" s="84"/>
      <c r="O562" s="84"/>
      <c r="P562" s="84"/>
      <c r="Q562" s="84"/>
      <c r="R562" s="84"/>
      <c r="S562" s="84"/>
      <c r="T562" s="85"/>
      <c r="AT562" s="15" t="s">
        <v>166</v>
      </c>
      <c r="AU562" s="15" t="s">
        <v>86</v>
      </c>
    </row>
    <row r="563" s="1" customFormat="1" ht="36" customHeight="1">
      <c r="B563" s="36"/>
      <c r="C563" s="237" t="s">
        <v>825</v>
      </c>
      <c r="D563" s="237" t="s">
        <v>160</v>
      </c>
      <c r="E563" s="238" t="s">
        <v>590</v>
      </c>
      <c r="F563" s="239" t="s">
        <v>591</v>
      </c>
      <c r="G563" s="240" t="s">
        <v>163</v>
      </c>
      <c r="H563" s="241">
        <v>2</v>
      </c>
      <c r="I563" s="242"/>
      <c r="J563" s="243">
        <f>ROUND(I563*H563,2)</f>
        <v>0</v>
      </c>
      <c r="K563" s="239" t="s">
        <v>149</v>
      </c>
      <c r="L563" s="244"/>
      <c r="M563" s="245" t="s">
        <v>1</v>
      </c>
      <c r="N563" s="246" t="s">
        <v>44</v>
      </c>
      <c r="O563" s="84"/>
      <c r="P563" s="230">
        <f>O563*H563</f>
        <v>0</v>
      </c>
      <c r="Q563" s="230">
        <v>0</v>
      </c>
      <c r="R563" s="230">
        <f>Q563*H563</f>
        <v>0</v>
      </c>
      <c r="S563" s="230">
        <v>0</v>
      </c>
      <c r="T563" s="231">
        <f>S563*H563</f>
        <v>0</v>
      </c>
      <c r="AR563" s="232" t="s">
        <v>150</v>
      </c>
      <c r="AT563" s="232" t="s">
        <v>160</v>
      </c>
      <c r="AU563" s="232" t="s">
        <v>86</v>
      </c>
      <c r="AY563" s="15" t="s">
        <v>142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5" t="s">
        <v>86</v>
      </c>
      <c r="BK563" s="233">
        <f>ROUND(I563*H563,2)</f>
        <v>0</v>
      </c>
      <c r="BL563" s="15" t="s">
        <v>150</v>
      </c>
      <c r="BM563" s="232" t="s">
        <v>826</v>
      </c>
    </row>
    <row r="564" s="1" customFormat="1">
      <c r="B564" s="36"/>
      <c r="C564" s="37"/>
      <c r="D564" s="234" t="s">
        <v>152</v>
      </c>
      <c r="E564" s="37"/>
      <c r="F564" s="235" t="s">
        <v>591</v>
      </c>
      <c r="G564" s="37"/>
      <c r="H564" s="37"/>
      <c r="I564" s="147"/>
      <c r="J564" s="37"/>
      <c r="K564" s="37"/>
      <c r="L564" s="41"/>
      <c r="M564" s="236"/>
      <c r="N564" s="84"/>
      <c r="O564" s="84"/>
      <c r="P564" s="84"/>
      <c r="Q564" s="84"/>
      <c r="R564" s="84"/>
      <c r="S564" s="84"/>
      <c r="T564" s="85"/>
      <c r="AT564" s="15" t="s">
        <v>152</v>
      </c>
      <c r="AU564" s="15" t="s">
        <v>86</v>
      </c>
    </row>
    <row r="565" s="1" customFormat="1">
      <c r="B565" s="36"/>
      <c r="C565" s="37"/>
      <c r="D565" s="234" t="s">
        <v>166</v>
      </c>
      <c r="E565" s="37"/>
      <c r="F565" s="247" t="s">
        <v>593</v>
      </c>
      <c r="G565" s="37"/>
      <c r="H565" s="37"/>
      <c r="I565" s="147"/>
      <c r="J565" s="37"/>
      <c r="K565" s="37"/>
      <c r="L565" s="41"/>
      <c r="M565" s="236"/>
      <c r="N565" s="84"/>
      <c r="O565" s="84"/>
      <c r="P565" s="84"/>
      <c r="Q565" s="84"/>
      <c r="R565" s="84"/>
      <c r="S565" s="84"/>
      <c r="T565" s="85"/>
      <c r="AT565" s="15" t="s">
        <v>166</v>
      </c>
      <c r="AU565" s="15" t="s">
        <v>86</v>
      </c>
    </row>
    <row r="566" s="1" customFormat="1" ht="36" customHeight="1">
      <c r="B566" s="36"/>
      <c r="C566" s="237" t="s">
        <v>827</v>
      </c>
      <c r="D566" s="237" t="s">
        <v>160</v>
      </c>
      <c r="E566" s="238" t="s">
        <v>595</v>
      </c>
      <c r="F566" s="239" t="s">
        <v>596</v>
      </c>
      <c r="G566" s="240" t="s">
        <v>163</v>
      </c>
      <c r="H566" s="241">
        <v>1</v>
      </c>
      <c r="I566" s="242"/>
      <c r="J566" s="243">
        <f>ROUND(I566*H566,2)</f>
        <v>0</v>
      </c>
      <c r="K566" s="239" t="s">
        <v>149</v>
      </c>
      <c r="L566" s="244"/>
      <c r="M566" s="245" t="s">
        <v>1</v>
      </c>
      <c r="N566" s="246" t="s">
        <v>44</v>
      </c>
      <c r="O566" s="84"/>
      <c r="P566" s="230">
        <f>O566*H566</f>
        <v>0</v>
      </c>
      <c r="Q566" s="230">
        <v>0</v>
      </c>
      <c r="R566" s="230">
        <f>Q566*H566</f>
        <v>0</v>
      </c>
      <c r="S566" s="230">
        <v>0</v>
      </c>
      <c r="T566" s="231">
        <f>S566*H566</f>
        <v>0</v>
      </c>
      <c r="AR566" s="232" t="s">
        <v>150</v>
      </c>
      <c r="AT566" s="232" t="s">
        <v>160</v>
      </c>
      <c r="AU566" s="232" t="s">
        <v>86</v>
      </c>
      <c r="AY566" s="15" t="s">
        <v>142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5" t="s">
        <v>86</v>
      </c>
      <c r="BK566" s="233">
        <f>ROUND(I566*H566,2)</f>
        <v>0</v>
      </c>
      <c r="BL566" s="15" t="s">
        <v>150</v>
      </c>
      <c r="BM566" s="232" t="s">
        <v>828</v>
      </c>
    </row>
    <row r="567" s="1" customFormat="1">
      <c r="B567" s="36"/>
      <c r="C567" s="37"/>
      <c r="D567" s="234" t="s">
        <v>152</v>
      </c>
      <c r="E567" s="37"/>
      <c r="F567" s="235" t="s">
        <v>596</v>
      </c>
      <c r="G567" s="37"/>
      <c r="H567" s="37"/>
      <c r="I567" s="147"/>
      <c r="J567" s="37"/>
      <c r="K567" s="37"/>
      <c r="L567" s="41"/>
      <c r="M567" s="236"/>
      <c r="N567" s="84"/>
      <c r="O567" s="84"/>
      <c r="P567" s="84"/>
      <c r="Q567" s="84"/>
      <c r="R567" s="84"/>
      <c r="S567" s="84"/>
      <c r="T567" s="85"/>
      <c r="AT567" s="15" t="s">
        <v>152</v>
      </c>
      <c r="AU567" s="15" t="s">
        <v>86</v>
      </c>
    </row>
    <row r="568" s="1" customFormat="1">
      <c r="B568" s="36"/>
      <c r="C568" s="37"/>
      <c r="D568" s="234" t="s">
        <v>166</v>
      </c>
      <c r="E568" s="37"/>
      <c r="F568" s="247" t="s">
        <v>598</v>
      </c>
      <c r="G568" s="37"/>
      <c r="H568" s="37"/>
      <c r="I568" s="147"/>
      <c r="J568" s="37"/>
      <c r="K568" s="37"/>
      <c r="L568" s="41"/>
      <c r="M568" s="236"/>
      <c r="N568" s="84"/>
      <c r="O568" s="84"/>
      <c r="P568" s="84"/>
      <c r="Q568" s="84"/>
      <c r="R568" s="84"/>
      <c r="S568" s="84"/>
      <c r="T568" s="85"/>
      <c r="AT568" s="15" t="s">
        <v>166</v>
      </c>
      <c r="AU568" s="15" t="s">
        <v>86</v>
      </c>
    </row>
    <row r="569" s="1" customFormat="1" ht="36" customHeight="1">
      <c r="B569" s="36"/>
      <c r="C569" s="237" t="s">
        <v>829</v>
      </c>
      <c r="D569" s="237" t="s">
        <v>160</v>
      </c>
      <c r="E569" s="238" t="s">
        <v>605</v>
      </c>
      <c r="F569" s="239" t="s">
        <v>606</v>
      </c>
      <c r="G569" s="240" t="s">
        <v>163</v>
      </c>
      <c r="H569" s="241">
        <v>5</v>
      </c>
      <c r="I569" s="242"/>
      <c r="J569" s="243">
        <f>ROUND(I569*H569,2)</f>
        <v>0</v>
      </c>
      <c r="K569" s="239" t="s">
        <v>149</v>
      </c>
      <c r="L569" s="244"/>
      <c r="M569" s="245" t="s">
        <v>1</v>
      </c>
      <c r="N569" s="246" t="s">
        <v>44</v>
      </c>
      <c r="O569" s="84"/>
      <c r="P569" s="230">
        <f>O569*H569</f>
        <v>0</v>
      </c>
      <c r="Q569" s="230">
        <v>0</v>
      </c>
      <c r="R569" s="230">
        <f>Q569*H569</f>
        <v>0</v>
      </c>
      <c r="S569" s="230">
        <v>0</v>
      </c>
      <c r="T569" s="231">
        <f>S569*H569</f>
        <v>0</v>
      </c>
      <c r="AR569" s="232" t="s">
        <v>150</v>
      </c>
      <c r="AT569" s="232" t="s">
        <v>160</v>
      </c>
      <c r="AU569" s="232" t="s">
        <v>86</v>
      </c>
      <c r="AY569" s="15" t="s">
        <v>142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5" t="s">
        <v>86</v>
      </c>
      <c r="BK569" s="233">
        <f>ROUND(I569*H569,2)</f>
        <v>0</v>
      </c>
      <c r="BL569" s="15" t="s">
        <v>150</v>
      </c>
      <c r="BM569" s="232" t="s">
        <v>830</v>
      </c>
    </row>
    <row r="570" s="1" customFormat="1">
      <c r="B570" s="36"/>
      <c r="C570" s="37"/>
      <c r="D570" s="234" t="s">
        <v>152</v>
      </c>
      <c r="E570" s="37"/>
      <c r="F570" s="235" t="s">
        <v>606</v>
      </c>
      <c r="G570" s="37"/>
      <c r="H570" s="37"/>
      <c r="I570" s="147"/>
      <c r="J570" s="37"/>
      <c r="K570" s="37"/>
      <c r="L570" s="41"/>
      <c r="M570" s="236"/>
      <c r="N570" s="84"/>
      <c r="O570" s="84"/>
      <c r="P570" s="84"/>
      <c r="Q570" s="84"/>
      <c r="R570" s="84"/>
      <c r="S570" s="84"/>
      <c r="T570" s="85"/>
      <c r="AT570" s="15" t="s">
        <v>152</v>
      </c>
      <c r="AU570" s="15" t="s">
        <v>86</v>
      </c>
    </row>
    <row r="571" s="1" customFormat="1">
      <c r="B571" s="36"/>
      <c r="C571" s="37"/>
      <c r="D571" s="234" t="s">
        <v>166</v>
      </c>
      <c r="E571" s="37"/>
      <c r="F571" s="247" t="s">
        <v>608</v>
      </c>
      <c r="G571" s="37"/>
      <c r="H571" s="37"/>
      <c r="I571" s="147"/>
      <c r="J571" s="37"/>
      <c r="K571" s="37"/>
      <c r="L571" s="41"/>
      <c r="M571" s="236"/>
      <c r="N571" s="84"/>
      <c r="O571" s="84"/>
      <c r="P571" s="84"/>
      <c r="Q571" s="84"/>
      <c r="R571" s="84"/>
      <c r="S571" s="84"/>
      <c r="T571" s="85"/>
      <c r="AT571" s="15" t="s">
        <v>166</v>
      </c>
      <c r="AU571" s="15" t="s">
        <v>86</v>
      </c>
    </row>
    <row r="572" s="1" customFormat="1" ht="36" customHeight="1">
      <c r="B572" s="36"/>
      <c r="C572" s="237" t="s">
        <v>831</v>
      </c>
      <c r="D572" s="237" t="s">
        <v>160</v>
      </c>
      <c r="E572" s="238" t="s">
        <v>610</v>
      </c>
      <c r="F572" s="239" t="s">
        <v>611</v>
      </c>
      <c r="G572" s="240" t="s">
        <v>163</v>
      </c>
      <c r="H572" s="241">
        <v>4</v>
      </c>
      <c r="I572" s="242"/>
      <c r="J572" s="243">
        <f>ROUND(I572*H572,2)</f>
        <v>0</v>
      </c>
      <c r="K572" s="239" t="s">
        <v>149</v>
      </c>
      <c r="L572" s="244"/>
      <c r="M572" s="245" t="s">
        <v>1</v>
      </c>
      <c r="N572" s="246" t="s">
        <v>44</v>
      </c>
      <c r="O572" s="84"/>
      <c r="P572" s="230">
        <f>O572*H572</f>
        <v>0</v>
      </c>
      <c r="Q572" s="230">
        <v>0</v>
      </c>
      <c r="R572" s="230">
        <f>Q572*H572</f>
        <v>0</v>
      </c>
      <c r="S572" s="230">
        <v>0</v>
      </c>
      <c r="T572" s="231">
        <f>S572*H572</f>
        <v>0</v>
      </c>
      <c r="AR572" s="232" t="s">
        <v>150</v>
      </c>
      <c r="AT572" s="232" t="s">
        <v>160</v>
      </c>
      <c r="AU572" s="232" t="s">
        <v>86</v>
      </c>
      <c r="AY572" s="15" t="s">
        <v>142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5" t="s">
        <v>86</v>
      </c>
      <c r="BK572" s="233">
        <f>ROUND(I572*H572,2)</f>
        <v>0</v>
      </c>
      <c r="BL572" s="15" t="s">
        <v>150</v>
      </c>
      <c r="BM572" s="232" t="s">
        <v>832</v>
      </c>
    </row>
    <row r="573" s="1" customFormat="1">
      <c r="B573" s="36"/>
      <c r="C573" s="37"/>
      <c r="D573" s="234" t="s">
        <v>152</v>
      </c>
      <c r="E573" s="37"/>
      <c r="F573" s="235" t="s">
        <v>611</v>
      </c>
      <c r="G573" s="37"/>
      <c r="H573" s="37"/>
      <c r="I573" s="147"/>
      <c r="J573" s="37"/>
      <c r="K573" s="37"/>
      <c r="L573" s="41"/>
      <c r="M573" s="236"/>
      <c r="N573" s="84"/>
      <c r="O573" s="84"/>
      <c r="P573" s="84"/>
      <c r="Q573" s="84"/>
      <c r="R573" s="84"/>
      <c r="S573" s="84"/>
      <c r="T573" s="85"/>
      <c r="AT573" s="15" t="s">
        <v>152</v>
      </c>
      <c r="AU573" s="15" t="s">
        <v>86</v>
      </c>
    </row>
    <row r="574" s="1" customFormat="1">
      <c r="B574" s="36"/>
      <c r="C574" s="37"/>
      <c r="D574" s="234" t="s">
        <v>166</v>
      </c>
      <c r="E574" s="37"/>
      <c r="F574" s="247" t="s">
        <v>613</v>
      </c>
      <c r="G574" s="37"/>
      <c r="H574" s="37"/>
      <c r="I574" s="147"/>
      <c r="J574" s="37"/>
      <c r="K574" s="37"/>
      <c r="L574" s="41"/>
      <c r="M574" s="236"/>
      <c r="N574" s="84"/>
      <c r="O574" s="84"/>
      <c r="P574" s="84"/>
      <c r="Q574" s="84"/>
      <c r="R574" s="84"/>
      <c r="S574" s="84"/>
      <c r="T574" s="85"/>
      <c r="AT574" s="15" t="s">
        <v>166</v>
      </c>
      <c r="AU574" s="15" t="s">
        <v>86</v>
      </c>
    </row>
    <row r="575" s="1" customFormat="1" ht="36" customHeight="1">
      <c r="B575" s="36"/>
      <c r="C575" s="237" t="s">
        <v>833</v>
      </c>
      <c r="D575" s="237" t="s">
        <v>160</v>
      </c>
      <c r="E575" s="238" t="s">
        <v>834</v>
      </c>
      <c r="F575" s="239" t="s">
        <v>835</v>
      </c>
      <c r="G575" s="240" t="s">
        <v>163</v>
      </c>
      <c r="H575" s="241">
        <v>1</v>
      </c>
      <c r="I575" s="242"/>
      <c r="J575" s="243">
        <f>ROUND(I575*H575,2)</f>
        <v>0</v>
      </c>
      <c r="K575" s="239" t="s">
        <v>149</v>
      </c>
      <c r="L575" s="244"/>
      <c r="M575" s="245" t="s">
        <v>1</v>
      </c>
      <c r="N575" s="246" t="s">
        <v>44</v>
      </c>
      <c r="O575" s="84"/>
      <c r="P575" s="230">
        <f>O575*H575</f>
        <v>0</v>
      </c>
      <c r="Q575" s="230">
        <v>0</v>
      </c>
      <c r="R575" s="230">
        <f>Q575*H575</f>
        <v>0</v>
      </c>
      <c r="S575" s="230">
        <v>0</v>
      </c>
      <c r="T575" s="231">
        <f>S575*H575</f>
        <v>0</v>
      </c>
      <c r="AR575" s="232" t="s">
        <v>164</v>
      </c>
      <c r="AT575" s="232" t="s">
        <v>160</v>
      </c>
      <c r="AU575" s="232" t="s">
        <v>86</v>
      </c>
      <c r="AY575" s="15" t="s">
        <v>142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5" t="s">
        <v>86</v>
      </c>
      <c r="BK575" s="233">
        <f>ROUND(I575*H575,2)</f>
        <v>0</v>
      </c>
      <c r="BL575" s="15" t="s">
        <v>164</v>
      </c>
      <c r="BM575" s="232" t="s">
        <v>836</v>
      </c>
    </row>
    <row r="576" s="1" customFormat="1">
      <c r="B576" s="36"/>
      <c r="C576" s="37"/>
      <c r="D576" s="234" t="s">
        <v>152</v>
      </c>
      <c r="E576" s="37"/>
      <c r="F576" s="235" t="s">
        <v>835</v>
      </c>
      <c r="G576" s="37"/>
      <c r="H576" s="37"/>
      <c r="I576" s="147"/>
      <c r="J576" s="37"/>
      <c r="K576" s="37"/>
      <c r="L576" s="41"/>
      <c r="M576" s="236"/>
      <c r="N576" s="84"/>
      <c r="O576" s="84"/>
      <c r="P576" s="84"/>
      <c r="Q576" s="84"/>
      <c r="R576" s="84"/>
      <c r="S576" s="84"/>
      <c r="T576" s="85"/>
      <c r="AT576" s="15" t="s">
        <v>152</v>
      </c>
      <c r="AU576" s="15" t="s">
        <v>86</v>
      </c>
    </row>
    <row r="577" s="1" customFormat="1">
      <c r="B577" s="36"/>
      <c r="C577" s="37"/>
      <c r="D577" s="234" t="s">
        <v>166</v>
      </c>
      <c r="E577" s="37"/>
      <c r="F577" s="247" t="s">
        <v>837</v>
      </c>
      <c r="G577" s="37"/>
      <c r="H577" s="37"/>
      <c r="I577" s="147"/>
      <c r="J577" s="37"/>
      <c r="K577" s="37"/>
      <c r="L577" s="41"/>
      <c r="M577" s="236"/>
      <c r="N577" s="84"/>
      <c r="O577" s="84"/>
      <c r="P577" s="84"/>
      <c r="Q577" s="84"/>
      <c r="R577" s="84"/>
      <c r="S577" s="84"/>
      <c r="T577" s="85"/>
      <c r="AT577" s="15" t="s">
        <v>166</v>
      </c>
      <c r="AU577" s="15" t="s">
        <v>86</v>
      </c>
    </row>
    <row r="578" s="1" customFormat="1" ht="24" customHeight="1">
      <c r="B578" s="36"/>
      <c r="C578" s="221" t="s">
        <v>838</v>
      </c>
      <c r="D578" s="221" t="s">
        <v>145</v>
      </c>
      <c r="E578" s="222" t="s">
        <v>620</v>
      </c>
      <c r="F578" s="223" t="s">
        <v>621</v>
      </c>
      <c r="G578" s="224" t="s">
        <v>163</v>
      </c>
      <c r="H578" s="225">
        <v>3</v>
      </c>
      <c r="I578" s="226"/>
      <c r="J578" s="227">
        <f>ROUND(I578*H578,2)</f>
        <v>0</v>
      </c>
      <c r="K578" s="223" t="s">
        <v>149</v>
      </c>
      <c r="L578" s="41"/>
      <c r="M578" s="228" t="s">
        <v>1</v>
      </c>
      <c r="N578" s="229" t="s">
        <v>44</v>
      </c>
      <c r="O578" s="84"/>
      <c r="P578" s="230">
        <f>O578*H578</f>
        <v>0</v>
      </c>
      <c r="Q578" s="230">
        <v>0</v>
      </c>
      <c r="R578" s="230">
        <f>Q578*H578</f>
        <v>0</v>
      </c>
      <c r="S578" s="230">
        <v>0</v>
      </c>
      <c r="T578" s="231">
        <f>S578*H578</f>
        <v>0</v>
      </c>
      <c r="AR578" s="232" t="s">
        <v>150</v>
      </c>
      <c r="AT578" s="232" t="s">
        <v>145</v>
      </c>
      <c r="AU578" s="232" t="s">
        <v>86</v>
      </c>
      <c r="AY578" s="15" t="s">
        <v>142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5" t="s">
        <v>86</v>
      </c>
      <c r="BK578" s="233">
        <f>ROUND(I578*H578,2)</f>
        <v>0</v>
      </c>
      <c r="BL578" s="15" t="s">
        <v>150</v>
      </c>
      <c r="BM578" s="232" t="s">
        <v>839</v>
      </c>
    </row>
    <row r="579" s="1" customFormat="1">
      <c r="B579" s="36"/>
      <c r="C579" s="37"/>
      <c r="D579" s="234" t="s">
        <v>152</v>
      </c>
      <c r="E579" s="37"/>
      <c r="F579" s="235" t="s">
        <v>621</v>
      </c>
      <c r="G579" s="37"/>
      <c r="H579" s="37"/>
      <c r="I579" s="147"/>
      <c r="J579" s="37"/>
      <c r="K579" s="37"/>
      <c r="L579" s="41"/>
      <c r="M579" s="236"/>
      <c r="N579" s="84"/>
      <c r="O579" s="84"/>
      <c r="P579" s="84"/>
      <c r="Q579" s="84"/>
      <c r="R579" s="84"/>
      <c r="S579" s="84"/>
      <c r="T579" s="85"/>
      <c r="AT579" s="15" t="s">
        <v>152</v>
      </c>
      <c r="AU579" s="15" t="s">
        <v>86</v>
      </c>
    </row>
    <row r="580" s="1" customFormat="1">
      <c r="B580" s="36"/>
      <c r="C580" s="37"/>
      <c r="D580" s="234" t="s">
        <v>166</v>
      </c>
      <c r="E580" s="37"/>
      <c r="F580" s="247" t="s">
        <v>840</v>
      </c>
      <c r="G580" s="37"/>
      <c r="H580" s="37"/>
      <c r="I580" s="147"/>
      <c r="J580" s="37"/>
      <c r="K580" s="37"/>
      <c r="L580" s="41"/>
      <c r="M580" s="236"/>
      <c r="N580" s="84"/>
      <c r="O580" s="84"/>
      <c r="P580" s="84"/>
      <c r="Q580" s="84"/>
      <c r="R580" s="84"/>
      <c r="S580" s="84"/>
      <c r="T580" s="85"/>
      <c r="AT580" s="15" t="s">
        <v>166</v>
      </c>
      <c r="AU580" s="15" t="s">
        <v>86</v>
      </c>
    </row>
    <row r="581" s="1" customFormat="1" ht="36" customHeight="1">
      <c r="B581" s="36"/>
      <c r="C581" s="237" t="s">
        <v>841</v>
      </c>
      <c r="D581" s="237" t="s">
        <v>160</v>
      </c>
      <c r="E581" s="238" t="s">
        <v>842</v>
      </c>
      <c r="F581" s="239" t="s">
        <v>843</v>
      </c>
      <c r="G581" s="240" t="s">
        <v>163</v>
      </c>
      <c r="H581" s="241">
        <v>1</v>
      </c>
      <c r="I581" s="242"/>
      <c r="J581" s="243">
        <f>ROUND(I581*H581,2)</f>
        <v>0</v>
      </c>
      <c r="K581" s="239" t="s">
        <v>149</v>
      </c>
      <c r="L581" s="244"/>
      <c r="M581" s="245" t="s">
        <v>1</v>
      </c>
      <c r="N581" s="246" t="s">
        <v>44</v>
      </c>
      <c r="O581" s="84"/>
      <c r="P581" s="230">
        <f>O581*H581</f>
        <v>0</v>
      </c>
      <c r="Q581" s="230">
        <v>0</v>
      </c>
      <c r="R581" s="230">
        <f>Q581*H581</f>
        <v>0</v>
      </c>
      <c r="S581" s="230">
        <v>0</v>
      </c>
      <c r="T581" s="231">
        <f>S581*H581</f>
        <v>0</v>
      </c>
      <c r="AR581" s="232" t="s">
        <v>164</v>
      </c>
      <c r="AT581" s="232" t="s">
        <v>160</v>
      </c>
      <c r="AU581" s="232" t="s">
        <v>86</v>
      </c>
      <c r="AY581" s="15" t="s">
        <v>142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5" t="s">
        <v>86</v>
      </c>
      <c r="BK581" s="233">
        <f>ROUND(I581*H581,2)</f>
        <v>0</v>
      </c>
      <c r="BL581" s="15" t="s">
        <v>164</v>
      </c>
      <c r="BM581" s="232" t="s">
        <v>844</v>
      </c>
    </row>
    <row r="582" s="1" customFormat="1">
      <c r="B582" s="36"/>
      <c r="C582" s="37"/>
      <c r="D582" s="234" t="s">
        <v>152</v>
      </c>
      <c r="E582" s="37"/>
      <c r="F582" s="235" t="s">
        <v>843</v>
      </c>
      <c r="G582" s="37"/>
      <c r="H582" s="37"/>
      <c r="I582" s="147"/>
      <c r="J582" s="37"/>
      <c r="K582" s="37"/>
      <c r="L582" s="41"/>
      <c r="M582" s="236"/>
      <c r="N582" s="84"/>
      <c r="O582" s="84"/>
      <c r="P582" s="84"/>
      <c r="Q582" s="84"/>
      <c r="R582" s="84"/>
      <c r="S582" s="84"/>
      <c r="T582" s="85"/>
      <c r="AT582" s="15" t="s">
        <v>152</v>
      </c>
      <c r="AU582" s="15" t="s">
        <v>86</v>
      </c>
    </row>
    <row r="583" s="1" customFormat="1" ht="24" customHeight="1">
      <c r="B583" s="36"/>
      <c r="C583" s="221" t="s">
        <v>845</v>
      </c>
      <c r="D583" s="221" t="s">
        <v>145</v>
      </c>
      <c r="E583" s="222" t="s">
        <v>846</v>
      </c>
      <c r="F583" s="223" t="s">
        <v>847</v>
      </c>
      <c r="G583" s="224" t="s">
        <v>163</v>
      </c>
      <c r="H583" s="225">
        <v>1</v>
      </c>
      <c r="I583" s="226"/>
      <c r="J583" s="227">
        <f>ROUND(I583*H583,2)</f>
        <v>0</v>
      </c>
      <c r="K583" s="223" t="s">
        <v>149</v>
      </c>
      <c r="L583" s="41"/>
      <c r="M583" s="228" t="s">
        <v>1</v>
      </c>
      <c r="N583" s="229" t="s">
        <v>44</v>
      </c>
      <c r="O583" s="84"/>
      <c r="P583" s="230">
        <f>O583*H583</f>
        <v>0</v>
      </c>
      <c r="Q583" s="230">
        <v>0</v>
      </c>
      <c r="R583" s="230">
        <f>Q583*H583</f>
        <v>0</v>
      </c>
      <c r="S583" s="230">
        <v>0</v>
      </c>
      <c r="T583" s="231">
        <f>S583*H583</f>
        <v>0</v>
      </c>
      <c r="AR583" s="232" t="s">
        <v>86</v>
      </c>
      <c r="AT583" s="232" t="s">
        <v>145</v>
      </c>
      <c r="AU583" s="232" t="s">
        <v>86</v>
      </c>
      <c r="AY583" s="15" t="s">
        <v>142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5" t="s">
        <v>86</v>
      </c>
      <c r="BK583" s="233">
        <f>ROUND(I583*H583,2)</f>
        <v>0</v>
      </c>
      <c r="BL583" s="15" t="s">
        <v>86</v>
      </c>
      <c r="BM583" s="232" t="s">
        <v>848</v>
      </c>
    </row>
    <row r="584" s="1" customFormat="1">
      <c r="B584" s="36"/>
      <c r="C584" s="37"/>
      <c r="D584" s="234" t="s">
        <v>152</v>
      </c>
      <c r="E584" s="37"/>
      <c r="F584" s="235" t="s">
        <v>849</v>
      </c>
      <c r="G584" s="37"/>
      <c r="H584" s="37"/>
      <c r="I584" s="147"/>
      <c r="J584" s="37"/>
      <c r="K584" s="37"/>
      <c r="L584" s="41"/>
      <c r="M584" s="236"/>
      <c r="N584" s="84"/>
      <c r="O584" s="84"/>
      <c r="P584" s="84"/>
      <c r="Q584" s="84"/>
      <c r="R584" s="84"/>
      <c r="S584" s="84"/>
      <c r="T584" s="85"/>
      <c r="AT584" s="15" t="s">
        <v>152</v>
      </c>
      <c r="AU584" s="15" t="s">
        <v>86</v>
      </c>
    </row>
    <row r="585" s="1" customFormat="1" ht="24" customHeight="1">
      <c r="B585" s="36"/>
      <c r="C585" s="221" t="s">
        <v>850</v>
      </c>
      <c r="D585" s="221" t="s">
        <v>145</v>
      </c>
      <c r="E585" s="222" t="s">
        <v>693</v>
      </c>
      <c r="F585" s="223" t="s">
        <v>694</v>
      </c>
      <c r="G585" s="224" t="s">
        <v>163</v>
      </c>
      <c r="H585" s="225">
        <v>1</v>
      </c>
      <c r="I585" s="226"/>
      <c r="J585" s="227">
        <f>ROUND(I585*H585,2)</f>
        <v>0</v>
      </c>
      <c r="K585" s="223" t="s">
        <v>149</v>
      </c>
      <c r="L585" s="41"/>
      <c r="M585" s="228" t="s">
        <v>1</v>
      </c>
      <c r="N585" s="229" t="s">
        <v>44</v>
      </c>
      <c r="O585" s="84"/>
      <c r="P585" s="230">
        <f>O585*H585</f>
        <v>0</v>
      </c>
      <c r="Q585" s="230">
        <v>0</v>
      </c>
      <c r="R585" s="230">
        <f>Q585*H585</f>
        <v>0</v>
      </c>
      <c r="S585" s="230">
        <v>0</v>
      </c>
      <c r="T585" s="231">
        <f>S585*H585</f>
        <v>0</v>
      </c>
      <c r="AR585" s="232" t="s">
        <v>150</v>
      </c>
      <c r="AT585" s="232" t="s">
        <v>145</v>
      </c>
      <c r="AU585" s="232" t="s">
        <v>86</v>
      </c>
      <c r="AY585" s="15" t="s">
        <v>142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5" t="s">
        <v>86</v>
      </c>
      <c r="BK585" s="233">
        <f>ROUND(I585*H585,2)</f>
        <v>0</v>
      </c>
      <c r="BL585" s="15" t="s">
        <v>150</v>
      </c>
      <c r="BM585" s="232" t="s">
        <v>851</v>
      </c>
    </row>
    <row r="586" s="1" customFormat="1">
      <c r="B586" s="36"/>
      <c r="C586" s="37"/>
      <c r="D586" s="234" t="s">
        <v>152</v>
      </c>
      <c r="E586" s="37"/>
      <c r="F586" s="235" t="s">
        <v>694</v>
      </c>
      <c r="G586" s="37"/>
      <c r="H586" s="37"/>
      <c r="I586" s="147"/>
      <c r="J586" s="37"/>
      <c r="K586" s="37"/>
      <c r="L586" s="41"/>
      <c r="M586" s="236"/>
      <c r="N586" s="84"/>
      <c r="O586" s="84"/>
      <c r="P586" s="84"/>
      <c r="Q586" s="84"/>
      <c r="R586" s="84"/>
      <c r="S586" s="84"/>
      <c r="T586" s="85"/>
      <c r="AT586" s="15" t="s">
        <v>152</v>
      </c>
      <c r="AU586" s="15" t="s">
        <v>86</v>
      </c>
    </row>
    <row r="587" s="1" customFormat="1">
      <c r="B587" s="36"/>
      <c r="C587" s="37"/>
      <c r="D587" s="234" t="s">
        <v>166</v>
      </c>
      <c r="E587" s="37"/>
      <c r="F587" s="247" t="s">
        <v>852</v>
      </c>
      <c r="G587" s="37"/>
      <c r="H587" s="37"/>
      <c r="I587" s="147"/>
      <c r="J587" s="37"/>
      <c r="K587" s="37"/>
      <c r="L587" s="41"/>
      <c r="M587" s="236"/>
      <c r="N587" s="84"/>
      <c r="O587" s="84"/>
      <c r="P587" s="84"/>
      <c r="Q587" s="84"/>
      <c r="R587" s="84"/>
      <c r="S587" s="84"/>
      <c r="T587" s="85"/>
      <c r="AT587" s="15" t="s">
        <v>166</v>
      </c>
      <c r="AU587" s="15" t="s">
        <v>86</v>
      </c>
    </row>
    <row r="588" s="1" customFormat="1" ht="24" customHeight="1">
      <c r="B588" s="36"/>
      <c r="C588" s="221" t="s">
        <v>853</v>
      </c>
      <c r="D588" s="221" t="s">
        <v>145</v>
      </c>
      <c r="E588" s="222" t="s">
        <v>707</v>
      </c>
      <c r="F588" s="223" t="s">
        <v>708</v>
      </c>
      <c r="G588" s="224" t="s">
        <v>163</v>
      </c>
      <c r="H588" s="225">
        <v>1</v>
      </c>
      <c r="I588" s="226"/>
      <c r="J588" s="227">
        <f>ROUND(I588*H588,2)</f>
        <v>0</v>
      </c>
      <c r="K588" s="223" t="s">
        <v>149</v>
      </c>
      <c r="L588" s="41"/>
      <c r="M588" s="228" t="s">
        <v>1</v>
      </c>
      <c r="N588" s="229" t="s">
        <v>44</v>
      </c>
      <c r="O588" s="84"/>
      <c r="P588" s="230">
        <f>O588*H588</f>
        <v>0</v>
      </c>
      <c r="Q588" s="230">
        <v>0</v>
      </c>
      <c r="R588" s="230">
        <f>Q588*H588</f>
        <v>0</v>
      </c>
      <c r="S588" s="230">
        <v>0</v>
      </c>
      <c r="T588" s="231">
        <f>S588*H588</f>
        <v>0</v>
      </c>
      <c r="AR588" s="232" t="s">
        <v>150</v>
      </c>
      <c r="AT588" s="232" t="s">
        <v>145</v>
      </c>
      <c r="AU588" s="232" t="s">
        <v>86</v>
      </c>
      <c r="AY588" s="15" t="s">
        <v>142</v>
      </c>
      <c r="BE588" s="233">
        <f>IF(N588="základní",J588,0)</f>
        <v>0</v>
      </c>
      <c r="BF588" s="233">
        <f>IF(N588="snížená",J588,0)</f>
        <v>0</v>
      </c>
      <c r="BG588" s="233">
        <f>IF(N588="zákl. přenesená",J588,0)</f>
        <v>0</v>
      </c>
      <c r="BH588" s="233">
        <f>IF(N588="sníž. přenesená",J588,0)</f>
        <v>0</v>
      </c>
      <c r="BI588" s="233">
        <f>IF(N588="nulová",J588,0)</f>
        <v>0</v>
      </c>
      <c r="BJ588" s="15" t="s">
        <v>86</v>
      </c>
      <c r="BK588" s="233">
        <f>ROUND(I588*H588,2)</f>
        <v>0</v>
      </c>
      <c r="BL588" s="15" t="s">
        <v>150</v>
      </c>
      <c r="BM588" s="232" t="s">
        <v>854</v>
      </c>
    </row>
    <row r="589" s="1" customFormat="1">
      <c r="B589" s="36"/>
      <c r="C589" s="37"/>
      <c r="D589" s="234" t="s">
        <v>152</v>
      </c>
      <c r="E589" s="37"/>
      <c r="F589" s="235" t="s">
        <v>708</v>
      </c>
      <c r="G589" s="37"/>
      <c r="H589" s="37"/>
      <c r="I589" s="147"/>
      <c r="J589" s="37"/>
      <c r="K589" s="37"/>
      <c r="L589" s="41"/>
      <c r="M589" s="236"/>
      <c r="N589" s="84"/>
      <c r="O589" s="84"/>
      <c r="P589" s="84"/>
      <c r="Q589" s="84"/>
      <c r="R589" s="84"/>
      <c r="S589" s="84"/>
      <c r="T589" s="85"/>
      <c r="AT589" s="15" t="s">
        <v>152</v>
      </c>
      <c r="AU589" s="15" t="s">
        <v>86</v>
      </c>
    </row>
    <row r="590" s="1" customFormat="1">
      <c r="B590" s="36"/>
      <c r="C590" s="37"/>
      <c r="D590" s="234" t="s">
        <v>166</v>
      </c>
      <c r="E590" s="37"/>
      <c r="F590" s="247" t="s">
        <v>855</v>
      </c>
      <c r="G590" s="37"/>
      <c r="H590" s="37"/>
      <c r="I590" s="147"/>
      <c r="J590" s="37"/>
      <c r="K590" s="37"/>
      <c r="L590" s="41"/>
      <c r="M590" s="236"/>
      <c r="N590" s="84"/>
      <c r="O590" s="84"/>
      <c r="P590" s="84"/>
      <c r="Q590" s="84"/>
      <c r="R590" s="84"/>
      <c r="S590" s="84"/>
      <c r="T590" s="85"/>
      <c r="AT590" s="15" t="s">
        <v>166</v>
      </c>
      <c r="AU590" s="15" t="s">
        <v>86</v>
      </c>
    </row>
    <row r="591" s="1" customFormat="1" ht="24" customHeight="1">
      <c r="B591" s="36"/>
      <c r="C591" s="237" t="s">
        <v>856</v>
      </c>
      <c r="D591" s="237" t="s">
        <v>160</v>
      </c>
      <c r="E591" s="238" t="s">
        <v>857</v>
      </c>
      <c r="F591" s="239" t="s">
        <v>858</v>
      </c>
      <c r="G591" s="240" t="s">
        <v>156</v>
      </c>
      <c r="H591" s="241">
        <v>35</v>
      </c>
      <c r="I591" s="242"/>
      <c r="J591" s="243">
        <f>ROUND(I591*H591,2)</f>
        <v>0</v>
      </c>
      <c r="K591" s="239" t="s">
        <v>149</v>
      </c>
      <c r="L591" s="244"/>
      <c r="M591" s="245" t="s">
        <v>1</v>
      </c>
      <c r="N591" s="246" t="s">
        <v>44</v>
      </c>
      <c r="O591" s="84"/>
      <c r="P591" s="230">
        <f>O591*H591</f>
        <v>0</v>
      </c>
      <c r="Q591" s="230">
        <v>0</v>
      </c>
      <c r="R591" s="230">
        <f>Q591*H591</f>
        <v>0</v>
      </c>
      <c r="S591" s="230">
        <v>0</v>
      </c>
      <c r="T591" s="231">
        <f>S591*H591</f>
        <v>0</v>
      </c>
      <c r="AR591" s="232" t="s">
        <v>164</v>
      </c>
      <c r="AT591" s="232" t="s">
        <v>160</v>
      </c>
      <c r="AU591" s="232" t="s">
        <v>86</v>
      </c>
      <c r="AY591" s="15" t="s">
        <v>142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15" t="s">
        <v>86</v>
      </c>
      <c r="BK591" s="233">
        <f>ROUND(I591*H591,2)</f>
        <v>0</v>
      </c>
      <c r="BL591" s="15" t="s">
        <v>164</v>
      </c>
      <c r="BM591" s="232" t="s">
        <v>859</v>
      </c>
    </row>
    <row r="592" s="1" customFormat="1">
      <c r="B592" s="36"/>
      <c r="C592" s="37"/>
      <c r="D592" s="234" t="s">
        <v>152</v>
      </c>
      <c r="E592" s="37"/>
      <c r="F592" s="235" t="s">
        <v>858</v>
      </c>
      <c r="G592" s="37"/>
      <c r="H592" s="37"/>
      <c r="I592" s="147"/>
      <c r="J592" s="37"/>
      <c r="K592" s="37"/>
      <c r="L592" s="41"/>
      <c r="M592" s="236"/>
      <c r="N592" s="84"/>
      <c r="O592" s="84"/>
      <c r="P592" s="84"/>
      <c r="Q592" s="84"/>
      <c r="R592" s="84"/>
      <c r="S592" s="84"/>
      <c r="T592" s="85"/>
      <c r="AT592" s="15" t="s">
        <v>152</v>
      </c>
      <c r="AU592" s="15" t="s">
        <v>86</v>
      </c>
    </row>
    <row r="593" s="1" customFormat="1">
      <c r="B593" s="36"/>
      <c r="C593" s="37"/>
      <c r="D593" s="234" t="s">
        <v>166</v>
      </c>
      <c r="E593" s="37"/>
      <c r="F593" s="247" t="s">
        <v>860</v>
      </c>
      <c r="G593" s="37"/>
      <c r="H593" s="37"/>
      <c r="I593" s="147"/>
      <c r="J593" s="37"/>
      <c r="K593" s="37"/>
      <c r="L593" s="41"/>
      <c r="M593" s="236"/>
      <c r="N593" s="84"/>
      <c r="O593" s="84"/>
      <c r="P593" s="84"/>
      <c r="Q593" s="84"/>
      <c r="R593" s="84"/>
      <c r="S593" s="84"/>
      <c r="T593" s="85"/>
      <c r="AT593" s="15" t="s">
        <v>166</v>
      </c>
      <c r="AU593" s="15" t="s">
        <v>86</v>
      </c>
    </row>
    <row r="594" s="1" customFormat="1" ht="24" customHeight="1">
      <c r="B594" s="36"/>
      <c r="C594" s="221" t="s">
        <v>861</v>
      </c>
      <c r="D594" s="221" t="s">
        <v>145</v>
      </c>
      <c r="E594" s="222" t="s">
        <v>862</v>
      </c>
      <c r="F594" s="223" t="s">
        <v>863</v>
      </c>
      <c r="G594" s="224" t="s">
        <v>156</v>
      </c>
      <c r="H594" s="225">
        <v>35</v>
      </c>
      <c r="I594" s="226"/>
      <c r="J594" s="227">
        <f>ROUND(I594*H594,2)</f>
        <v>0</v>
      </c>
      <c r="K594" s="223" t="s">
        <v>149</v>
      </c>
      <c r="L594" s="41"/>
      <c r="M594" s="228" t="s">
        <v>1</v>
      </c>
      <c r="N594" s="229" t="s">
        <v>44</v>
      </c>
      <c r="O594" s="84"/>
      <c r="P594" s="230">
        <f>O594*H594</f>
        <v>0</v>
      </c>
      <c r="Q594" s="230">
        <v>0</v>
      </c>
      <c r="R594" s="230">
        <f>Q594*H594</f>
        <v>0</v>
      </c>
      <c r="S594" s="230">
        <v>0</v>
      </c>
      <c r="T594" s="231">
        <f>S594*H594</f>
        <v>0</v>
      </c>
      <c r="AR594" s="232" t="s">
        <v>86</v>
      </c>
      <c r="AT594" s="232" t="s">
        <v>145</v>
      </c>
      <c r="AU594" s="232" t="s">
        <v>86</v>
      </c>
      <c r="AY594" s="15" t="s">
        <v>142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15" t="s">
        <v>86</v>
      </c>
      <c r="BK594" s="233">
        <f>ROUND(I594*H594,2)</f>
        <v>0</v>
      </c>
      <c r="BL594" s="15" t="s">
        <v>86</v>
      </c>
      <c r="BM594" s="232" t="s">
        <v>864</v>
      </c>
    </row>
    <row r="595" s="1" customFormat="1">
      <c r="B595" s="36"/>
      <c r="C595" s="37"/>
      <c r="D595" s="234" t="s">
        <v>152</v>
      </c>
      <c r="E595" s="37"/>
      <c r="F595" s="235" t="s">
        <v>863</v>
      </c>
      <c r="G595" s="37"/>
      <c r="H595" s="37"/>
      <c r="I595" s="147"/>
      <c r="J595" s="37"/>
      <c r="K595" s="37"/>
      <c r="L595" s="41"/>
      <c r="M595" s="236"/>
      <c r="N595" s="84"/>
      <c r="O595" s="84"/>
      <c r="P595" s="84"/>
      <c r="Q595" s="84"/>
      <c r="R595" s="84"/>
      <c r="S595" s="84"/>
      <c r="T595" s="85"/>
      <c r="AT595" s="15" t="s">
        <v>152</v>
      </c>
      <c r="AU595" s="15" t="s">
        <v>86</v>
      </c>
    </row>
    <row r="596" s="1" customFormat="1">
      <c r="B596" s="36"/>
      <c r="C596" s="37"/>
      <c r="D596" s="234" t="s">
        <v>166</v>
      </c>
      <c r="E596" s="37"/>
      <c r="F596" s="247" t="s">
        <v>865</v>
      </c>
      <c r="G596" s="37"/>
      <c r="H596" s="37"/>
      <c r="I596" s="147"/>
      <c r="J596" s="37"/>
      <c r="K596" s="37"/>
      <c r="L596" s="41"/>
      <c r="M596" s="236"/>
      <c r="N596" s="84"/>
      <c r="O596" s="84"/>
      <c r="P596" s="84"/>
      <c r="Q596" s="84"/>
      <c r="R596" s="84"/>
      <c r="S596" s="84"/>
      <c r="T596" s="85"/>
      <c r="AT596" s="15" t="s">
        <v>166</v>
      </c>
      <c r="AU596" s="15" t="s">
        <v>86</v>
      </c>
    </row>
    <row r="597" s="1" customFormat="1" ht="24" customHeight="1">
      <c r="B597" s="36"/>
      <c r="C597" s="237" t="s">
        <v>866</v>
      </c>
      <c r="D597" s="237" t="s">
        <v>160</v>
      </c>
      <c r="E597" s="238" t="s">
        <v>388</v>
      </c>
      <c r="F597" s="239" t="s">
        <v>389</v>
      </c>
      <c r="G597" s="240" t="s">
        <v>156</v>
      </c>
      <c r="H597" s="241">
        <v>30</v>
      </c>
      <c r="I597" s="242"/>
      <c r="J597" s="243">
        <f>ROUND(I597*H597,2)</f>
        <v>0</v>
      </c>
      <c r="K597" s="239" t="s">
        <v>149</v>
      </c>
      <c r="L597" s="244"/>
      <c r="M597" s="245" t="s">
        <v>1</v>
      </c>
      <c r="N597" s="246" t="s">
        <v>44</v>
      </c>
      <c r="O597" s="84"/>
      <c r="P597" s="230">
        <f>O597*H597</f>
        <v>0</v>
      </c>
      <c r="Q597" s="230">
        <v>0</v>
      </c>
      <c r="R597" s="230">
        <f>Q597*H597</f>
        <v>0</v>
      </c>
      <c r="S597" s="230">
        <v>0</v>
      </c>
      <c r="T597" s="231">
        <f>S597*H597</f>
        <v>0</v>
      </c>
      <c r="AR597" s="232" t="s">
        <v>164</v>
      </c>
      <c r="AT597" s="232" t="s">
        <v>160</v>
      </c>
      <c r="AU597" s="232" t="s">
        <v>86</v>
      </c>
      <c r="AY597" s="15" t="s">
        <v>142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5" t="s">
        <v>86</v>
      </c>
      <c r="BK597" s="233">
        <f>ROUND(I597*H597,2)</f>
        <v>0</v>
      </c>
      <c r="BL597" s="15" t="s">
        <v>164</v>
      </c>
      <c r="BM597" s="232" t="s">
        <v>867</v>
      </c>
    </row>
    <row r="598" s="1" customFormat="1">
      <c r="B598" s="36"/>
      <c r="C598" s="37"/>
      <c r="D598" s="234" t="s">
        <v>152</v>
      </c>
      <c r="E598" s="37"/>
      <c r="F598" s="235" t="s">
        <v>389</v>
      </c>
      <c r="G598" s="37"/>
      <c r="H598" s="37"/>
      <c r="I598" s="147"/>
      <c r="J598" s="37"/>
      <c r="K598" s="37"/>
      <c r="L598" s="41"/>
      <c r="M598" s="236"/>
      <c r="N598" s="84"/>
      <c r="O598" s="84"/>
      <c r="P598" s="84"/>
      <c r="Q598" s="84"/>
      <c r="R598" s="84"/>
      <c r="S598" s="84"/>
      <c r="T598" s="85"/>
      <c r="AT598" s="15" t="s">
        <v>152</v>
      </c>
      <c r="AU598" s="15" t="s">
        <v>86</v>
      </c>
    </row>
    <row r="599" s="1" customFormat="1">
      <c r="B599" s="36"/>
      <c r="C599" s="37"/>
      <c r="D599" s="234" t="s">
        <v>166</v>
      </c>
      <c r="E599" s="37"/>
      <c r="F599" s="247" t="s">
        <v>868</v>
      </c>
      <c r="G599" s="37"/>
      <c r="H599" s="37"/>
      <c r="I599" s="147"/>
      <c r="J599" s="37"/>
      <c r="K599" s="37"/>
      <c r="L599" s="41"/>
      <c r="M599" s="236"/>
      <c r="N599" s="84"/>
      <c r="O599" s="84"/>
      <c r="P599" s="84"/>
      <c r="Q599" s="84"/>
      <c r="R599" s="84"/>
      <c r="S599" s="84"/>
      <c r="T599" s="85"/>
      <c r="AT599" s="15" t="s">
        <v>166</v>
      </c>
      <c r="AU599" s="15" t="s">
        <v>86</v>
      </c>
    </row>
    <row r="600" s="1" customFormat="1" ht="36" customHeight="1">
      <c r="B600" s="36"/>
      <c r="C600" s="221" t="s">
        <v>869</v>
      </c>
      <c r="D600" s="221" t="s">
        <v>145</v>
      </c>
      <c r="E600" s="222" t="s">
        <v>396</v>
      </c>
      <c r="F600" s="223" t="s">
        <v>397</v>
      </c>
      <c r="G600" s="224" t="s">
        <v>156</v>
      </c>
      <c r="H600" s="225">
        <v>30</v>
      </c>
      <c r="I600" s="226"/>
      <c r="J600" s="227">
        <f>ROUND(I600*H600,2)</f>
        <v>0</v>
      </c>
      <c r="K600" s="223" t="s">
        <v>149</v>
      </c>
      <c r="L600" s="41"/>
      <c r="M600" s="228" t="s">
        <v>1</v>
      </c>
      <c r="N600" s="229" t="s">
        <v>44</v>
      </c>
      <c r="O600" s="84"/>
      <c r="P600" s="230">
        <f>O600*H600</f>
        <v>0</v>
      </c>
      <c r="Q600" s="230">
        <v>0</v>
      </c>
      <c r="R600" s="230">
        <f>Q600*H600</f>
        <v>0</v>
      </c>
      <c r="S600" s="230">
        <v>0</v>
      </c>
      <c r="T600" s="231">
        <f>S600*H600</f>
        <v>0</v>
      </c>
      <c r="AR600" s="232" t="s">
        <v>150</v>
      </c>
      <c r="AT600" s="232" t="s">
        <v>145</v>
      </c>
      <c r="AU600" s="232" t="s">
        <v>86</v>
      </c>
      <c r="AY600" s="15" t="s">
        <v>142</v>
      </c>
      <c r="BE600" s="233">
        <f>IF(N600="základní",J600,0)</f>
        <v>0</v>
      </c>
      <c r="BF600" s="233">
        <f>IF(N600="snížená",J600,0)</f>
        <v>0</v>
      </c>
      <c r="BG600" s="233">
        <f>IF(N600="zákl. přenesená",J600,0)</f>
        <v>0</v>
      </c>
      <c r="BH600" s="233">
        <f>IF(N600="sníž. přenesená",J600,0)</f>
        <v>0</v>
      </c>
      <c r="BI600" s="233">
        <f>IF(N600="nulová",J600,0)</f>
        <v>0</v>
      </c>
      <c r="BJ600" s="15" t="s">
        <v>86</v>
      </c>
      <c r="BK600" s="233">
        <f>ROUND(I600*H600,2)</f>
        <v>0</v>
      </c>
      <c r="BL600" s="15" t="s">
        <v>150</v>
      </c>
      <c r="BM600" s="232" t="s">
        <v>870</v>
      </c>
    </row>
    <row r="601" s="1" customFormat="1">
      <c r="B601" s="36"/>
      <c r="C601" s="37"/>
      <c r="D601" s="234" t="s">
        <v>152</v>
      </c>
      <c r="E601" s="37"/>
      <c r="F601" s="235" t="s">
        <v>399</v>
      </c>
      <c r="G601" s="37"/>
      <c r="H601" s="37"/>
      <c r="I601" s="147"/>
      <c r="J601" s="37"/>
      <c r="K601" s="37"/>
      <c r="L601" s="41"/>
      <c r="M601" s="236"/>
      <c r="N601" s="84"/>
      <c r="O601" s="84"/>
      <c r="P601" s="84"/>
      <c r="Q601" s="84"/>
      <c r="R601" s="84"/>
      <c r="S601" s="84"/>
      <c r="T601" s="85"/>
      <c r="AT601" s="15" t="s">
        <v>152</v>
      </c>
      <c r="AU601" s="15" t="s">
        <v>86</v>
      </c>
    </row>
    <row r="602" s="1" customFormat="1">
      <c r="B602" s="36"/>
      <c r="C602" s="37"/>
      <c r="D602" s="234" t="s">
        <v>166</v>
      </c>
      <c r="E602" s="37"/>
      <c r="F602" s="247" t="s">
        <v>871</v>
      </c>
      <c r="G602" s="37"/>
      <c r="H602" s="37"/>
      <c r="I602" s="147"/>
      <c r="J602" s="37"/>
      <c r="K602" s="37"/>
      <c r="L602" s="41"/>
      <c r="M602" s="236"/>
      <c r="N602" s="84"/>
      <c r="O602" s="84"/>
      <c r="P602" s="84"/>
      <c r="Q602" s="84"/>
      <c r="R602" s="84"/>
      <c r="S602" s="84"/>
      <c r="T602" s="85"/>
      <c r="AT602" s="15" t="s">
        <v>166</v>
      </c>
      <c r="AU602" s="15" t="s">
        <v>86</v>
      </c>
    </row>
    <row r="603" s="1" customFormat="1" ht="24" customHeight="1">
      <c r="B603" s="36"/>
      <c r="C603" s="237" t="s">
        <v>872</v>
      </c>
      <c r="D603" s="237" t="s">
        <v>160</v>
      </c>
      <c r="E603" s="238" t="s">
        <v>873</v>
      </c>
      <c r="F603" s="239" t="s">
        <v>874</v>
      </c>
      <c r="G603" s="240" t="s">
        <v>156</v>
      </c>
      <c r="H603" s="241">
        <v>70</v>
      </c>
      <c r="I603" s="242"/>
      <c r="J603" s="243">
        <f>ROUND(I603*H603,2)</f>
        <v>0</v>
      </c>
      <c r="K603" s="239" t="s">
        <v>149</v>
      </c>
      <c r="L603" s="244"/>
      <c r="M603" s="245" t="s">
        <v>1</v>
      </c>
      <c r="N603" s="246" t="s">
        <v>44</v>
      </c>
      <c r="O603" s="84"/>
      <c r="P603" s="230">
        <f>O603*H603</f>
        <v>0</v>
      </c>
      <c r="Q603" s="230">
        <v>0</v>
      </c>
      <c r="R603" s="230">
        <f>Q603*H603</f>
        <v>0</v>
      </c>
      <c r="S603" s="230">
        <v>0</v>
      </c>
      <c r="T603" s="231">
        <f>S603*H603</f>
        <v>0</v>
      </c>
      <c r="AR603" s="232" t="s">
        <v>88</v>
      </c>
      <c r="AT603" s="232" t="s">
        <v>160</v>
      </c>
      <c r="AU603" s="232" t="s">
        <v>86</v>
      </c>
      <c r="AY603" s="15" t="s">
        <v>142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15" t="s">
        <v>86</v>
      </c>
      <c r="BK603" s="233">
        <f>ROUND(I603*H603,2)</f>
        <v>0</v>
      </c>
      <c r="BL603" s="15" t="s">
        <v>86</v>
      </c>
      <c r="BM603" s="232" t="s">
        <v>875</v>
      </c>
    </row>
    <row r="604" s="1" customFormat="1">
      <c r="B604" s="36"/>
      <c r="C604" s="37"/>
      <c r="D604" s="234" t="s">
        <v>152</v>
      </c>
      <c r="E604" s="37"/>
      <c r="F604" s="235" t="s">
        <v>874</v>
      </c>
      <c r="G604" s="37"/>
      <c r="H604" s="37"/>
      <c r="I604" s="147"/>
      <c r="J604" s="37"/>
      <c r="K604" s="37"/>
      <c r="L604" s="41"/>
      <c r="M604" s="236"/>
      <c r="N604" s="84"/>
      <c r="O604" s="84"/>
      <c r="P604" s="84"/>
      <c r="Q604" s="84"/>
      <c r="R604" s="84"/>
      <c r="S604" s="84"/>
      <c r="T604" s="85"/>
      <c r="AT604" s="15" t="s">
        <v>152</v>
      </c>
      <c r="AU604" s="15" t="s">
        <v>86</v>
      </c>
    </row>
    <row r="605" s="11" customFormat="1">
      <c r="B605" s="248"/>
      <c r="C605" s="249"/>
      <c r="D605" s="234" t="s">
        <v>410</v>
      </c>
      <c r="E605" s="250" t="s">
        <v>1</v>
      </c>
      <c r="F605" s="251" t="s">
        <v>876</v>
      </c>
      <c r="G605" s="249"/>
      <c r="H605" s="252">
        <v>10</v>
      </c>
      <c r="I605" s="253"/>
      <c r="J605" s="249"/>
      <c r="K605" s="249"/>
      <c r="L605" s="254"/>
      <c r="M605" s="255"/>
      <c r="N605" s="256"/>
      <c r="O605" s="256"/>
      <c r="P605" s="256"/>
      <c r="Q605" s="256"/>
      <c r="R605" s="256"/>
      <c r="S605" s="256"/>
      <c r="T605" s="257"/>
      <c r="AT605" s="258" t="s">
        <v>410</v>
      </c>
      <c r="AU605" s="258" t="s">
        <v>86</v>
      </c>
      <c r="AV605" s="11" t="s">
        <v>88</v>
      </c>
      <c r="AW605" s="11" t="s">
        <v>36</v>
      </c>
      <c r="AX605" s="11" t="s">
        <v>79</v>
      </c>
      <c r="AY605" s="258" t="s">
        <v>142</v>
      </c>
    </row>
    <row r="606" s="11" customFormat="1">
      <c r="B606" s="248"/>
      <c r="C606" s="249"/>
      <c r="D606" s="234" t="s">
        <v>410</v>
      </c>
      <c r="E606" s="250" t="s">
        <v>1</v>
      </c>
      <c r="F606" s="251" t="s">
        <v>877</v>
      </c>
      <c r="G606" s="249"/>
      <c r="H606" s="252">
        <v>15</v>
      </c>
      <c r="I606" s="253"/>
      <c r="J606" s="249"/>
      <c r="K606" s="249"/>
      <c r="L606" s="254"/>
      <c r="M606" s="255"/>
      <c r="N606" s="256"/>
      <c r="O606" s="256"/>
      <c r="P606" s="256"/>
      <c r="Q606" s="256"/>
      <c r="R606" s="256"/>
      <c r="S606" s="256"/>
      <c r="T606" s="257"/>
      <c r="AT606" s="258" t="s">
        <v>410</v>
      </c>
      <c r="AU606" s="258" t="s">
        <v>86</v>
      </c>
      <c r="AV606" s="11" t="s">
        <v>88</v>
      </c>
      <c r="AW606" s="11" t="s">
        <v>36</v>
      </c>
      <c r="AX606" s="11" t="s">
        <v>79</v>
      </c>
      <c r="AY606" s="258" t="s">
        <v>142</v>
      </c>
    </row>
    <row r="607" s="11" customFormat="1">
      <c r="B607" s="248"/>
      <c r="C607" s="249"/>
      <c r="D607" s="234" t="s">
        <v>410</v>
      </c>
      <c r="E607" s="250" t="s">
        <v>1</v>
      </c>
      <c r="F607" s="251" t="s">
        <v>878</v>
      </c>
      <c r="G607" s="249"/>
      <c r="H607" s="252">
        <v>20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AT607" s="258" t="s">
        <v>410</v>
      </c>
      <c r="AU607" s="258" t="s">
        <v>86</v>
      </c>
      <c r="AV607" s="11" t="s">
        <v>88</v>
      </c>
      <c r="AW607" s="11" t="s">
        <v>36</v>
      </c>
      <c r="AX607" s="11" t="s">
        <v>79</v>
      </c>
      <c r="AY607" s="258" t="s">
        <v>142</v>
      </c>
    </row>
    <row r="608" s="11" customFormat="1">
      <c r="B608" s="248"/>
      <c r="C608" s="249"/>
      <c r="D608" s="234" t="s">
        <v>410</v>
      </c>
      <c r="E608" s="250" t="s">
        <v>1</v>
      </c>
      <c r="F608" s="251" t="s">
        <v>879</v>
      </c>
      <c r="G608" s="249"/>
      <c r="H608" s="252">
        <v>25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AT608" s="258" t="s">
        <v>410</v>
      </c>
      <c r="AU608" s="258" t="s">
        <v>86</v>
      </c>
      <c r="AV608" s="11" t="s">
        <v>88</v>
      </c>
      <c r="AW608" s="11" t="s">
        <v>36</v>
      </c>
      <c r="AX608" s="11" t="s">
        <v>79</v>
      </c>
      <c r="AY608" s="258" t="s">
        <v>142</v>
      </c>
    </row>
    <row r="609" s="12" customFormat="1">
      <c r="B609" s="259"/>
      <c r="C609" s="260"/>
      <c r="D609" s="234" t="s">
        <v>410</v>
      </c>
      <c r="E609" s="261" t="s">
        <v>1</v>
      </c>
      <c r="F609" s="262" t="s">
        <v>413</v>
      </c>
      <c r="G609" s="260"/>
      <c r="H609" s="263">
        <v>70</v>
      </c>
      <c r="I609" s="264"/>
      <c r="J609" s="260"/>
      <c r="K609" s="260"/>
      <c r="L609" s="265"/>
      <c r="M609" s="266"/>
      <c r="N609" s="267"/>
      <c r="O609" s="267"/>
      <c r="P609" s="267"/>
      <c r="Q609" s="267"/>
      <c r="R609" s="267"/>
      <c r="S609" s="267"/>
      <c r="T609" s="268"/>
      <c r="AT609" s="269" t="s">
        <v>410</v>
      </c>
      <c r="AU609" s="269" t="s">
        <v>86</v>
      </c>
      <c r="AV609" s="12" t="s">
        <v>141</v>
      </c>
      <c r="AW609" s="12" t="s">
        <v>36</v>
      </c>
      <c r="AX609" s="12" t="s">
        <v>86</v>
      </c>
      <c r="AY609" s="269" t="s">
        <v>142</v>
      </c>
    </row>
    <row r="610" s="1" customFormat="1" ht="24" customHeight="1">
      <c r="B610" s="36"/>
      <c r="C610" s="221" t="s">
        <v>880</v>
      </c>
      <c r="D610" s="221" t="s">
        <v>145</v>
      </c>
      <c r="E610" s="222" t="s">
        <v>881</v>
      </c>
      <c r="F610" s="223" t="s">
        <v>882</v>
      </c>
      <c r="G610" s="224" t="s">
        <v>156</v>
      </c>
      <c r="H610" s="225">
        <v>70</v>
      </c>
      <c r="I610" s="226"/>
      <c r="J610" s="227">
        <f>ROUND(I610*H610,2)</f>
        <v>0</v>
      </c>
      <c r="K610" s="223" t="s">
        <v>149</v>
      </c>
      <c r="L610" s="41"/>
      <c r="M610" s="228" t="s">
        <v>1</v>
      </c>
      <c r="N610" s="229" t="s">
        <v>44</v>
      </c>
      <c r="O610" s="84"/>
      <c r="P610" s="230">
        <f>O610*H610</f>
        <v>0</v>
      </c>
      <c r="Q610" s="230">
        <v>0</v>
      </c>
      <c r="R610" s="230">
        <f>Q610*H610</f>
        <v>0</v>
      </c>
      <c r="S610" s="230">
        <v>0</v>
      </c>
      <c r="T610" s="231">
        <f>S610*H610</f>
        <v>0</v>
      </c>
      <c r="AR610" s="232" t="s">
        <v>86</v>
      </c>
      <c r="AT610" s="232" t="s">
        <v>145</v>
      </c>
      <c r="AU610" s="232" t="s">
        <v>86</v>
      </c>
      <c r="AY610" s="15" t="s">
        <v>142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5" t="s">
        <v>86</v>
      </c>
      <c r="BK610" s="233">
        <f>ROUND(I610*H610,2)</f>
        <v>0</v>
      </c>
      <c r="BL610" s="15" t="s">
        <v>86</v>
      </c>
      <c r="BM610" s="232" t="s">
        <v>883</v>
      </c>
    </row>
    <row r="611" s="1" customFormat="1">
      <c r="B611" s="36"/>
      <c r="C611" s="37"/>
      <c r="D611" s="234" t="s">
        <v>152</v>
      </c>
      <c r="E611" s="37"/>
      <c r="F611" s="235" t="s">
        <v>884</v>
      </c>
      <c r="G611" s="37"/>
      <c r="H611" s="37"/>
      <c r="I611" s="147"/>
      <c r="J611" s="37"/>
      <c r="K611" s="37"/>
      <c r="L611" s="41"/>
      <c r="M611" s="236"/>
      <c r="N611" s="84"/>
      <c r="O611" s="84"/>
      <c r="P611" s="84"/>
      <c r="Q611" s="84"/>
      <c r="R611" s="84"/>
      <c r="S611" s="84"/>
      <c r="T611" s="85"/>
      <c r="AT611" s="15" t="s">
        <v>152</v>
      </c>
      <c r="AU611" s="15" t="s">
        <v>86</v>
      </c>
    </row>
    <row r="612" s="1" customFormat="1">
      <c r="B612" s="36"/>
      <c r="C612" s="37"/>
      <c r="D612" s="234" t="s">
        <v>166</v>
      </c>
      <c r="E612" s="37"/>
      <c r="F612" s="247" t="s">
        <v>885</v>
      </c>
      <c r="G612" s="37"/>
      <c r="H612" s="37"/>
      <c r="I612" s="147"/>
      <c r="J612" s="37"/>
      <c r="K612" s="37"/>
      <c r="L612" s="41"/>
      <c r="M612" s="236"/>
      <c r="N612" s="84"/>
      <c r="O612" s="84"/>
      <c r="P612" s="84"/>
      <c r="Q612" s="84"/>
      <c r="R612" s="84"/>
      <c r="S612" s="84"/>
      <c r="T612" s="85"/>
      <c r="AT612" s="15" t="s">
        <v>166</v>
      </c>
      <c r="AU612" s="15" t="s">
        <v>86</v>
      </c>
    </row>
    <row r="613" s="11" customFormat="1">
      <c r="B613" s="248"/>
      <c r="C613" s="249"/>
      <c r="D613" s="234" t="s">
        <v>410</v>
      </c>
      <c r="E613" s="250" t="s">
        <v>1</v>
      </c>
      <c r="F613" s="251" t="s">
        <v>876</v>
      </c>
      <c r="G613" s="249"/>
      <c r="H613" s="252">
        <v>10</v>
      </c>
      <c r="I613" s="253"/>
      <c r="J613" s="249"/>
      <c r="K613" s="249"/>
      <c r="L613" s="254"/>
      <c r="M613" s="255"/>
      <c r="N613" s="256"/>
      <c r="O613" s="256"/>
      <c r="P613" s="256"/>
      <c r="Q613" s="256"/>
      <c r="R613" s="256"/>
      <c r="S613" s="256"/>
      <c r="T613" s="257"/>
      <c r="AT613" s="258" t="s">
        <v>410</v>
      </c>
      <c r="AU613" s="258" t="s">
        <v>86</v>
      </c>
      <c r="AV613" s="11" t="s">
        <v>88</v>
      </c>
      <c r="AW613" s="11" t="s">
        <v>36</v>
      </c>
      <c r="AX613" s="11" t="s">
        <v>79</v>
      </c>
      <c r="AY613" s="258" t="s">
        <v>142</v>
      </c>
    </row>
    <row r="614" s="11" customFormat="1">
      <c r="B614" s="248"/>
      <c r="C614" s="249"/>
      <c r="D614" s="234" t="s">
        <v>410</v>
      </c>
      <c r="E614" s="250" t="s">
        <v>1</v>
      </c>
      <c r="F614" s="251" t="s">
        <v>877</v>
      </c>
      <c r="G614" s="249"/>
      <c r="H614" s="252">
        <v>15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AT614" s="258" t="s">
        <v>410</v>
      </c>
      <c r="AU614" s="258" t="s">
        <v>86</v>
      </c>
      <c r="AV614" s="11" t="s">
        <v>88</v>
      </c>
      <c r="AW614" s="11" t="s">
        <v>36</v>
      </c>
      <c r="AX614" s="11" t="s">
        <v>79</v>
      </c>
      <c r="AY614" s="258" t="s">
        <v>142</v>
      </c>
    </row>
    <row r="615" s="11" customFormat="1">
      <c r="B615" s="248"/>
      <c r="C615" s="249"/>
      <c r="D615" s="234" t="s">
        <v>410</v>
      </c>
      <c r="E615" s="250" t="s">
        <v>1</v>
      </c>
      <c r="F615" s="251" t="s">
        <v>878</v>
      </c>
      <c r="G615" s="249"/>
      <c r="H615" s="252">
        <v>20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AT615" s="258" t="s">
        <v>410</v>
      </c>
      <c r="AU615" s="258" t="s">
        <v>86</v>
      </c>
      <c r="AV615" s="11" t="s">
        <v>88</v>
      </c>
      <c r="AW615" s="11" t="s">
        <v>36</v>
      </c>
      <c r="AX615" s="11" t="s">
        <v>79</v>
      </c>
      <c r="AY615" s="258" t="s">
        <v>142</v>
      </c>
    </row>
    <row r="616" s="11" customFormat="1">
      <c r="B616" s="248"/>
      <c r="C616" s="249"/>
      <c r="D616" s="234" t="s">
        <v>410</v>
      </c>
      <c r="E616" s="250" t="s">
        <v>1</v>
      </c>
      <c r="F616" s="251" t="s">
        <v>879</v>
      </c>
      <c r="G616" s="249"/>
      <c r="H616" s="252">
        <v>25</v>
      </c>
      <c r="I616" s="253"/>
      <c r="J616" s="249"/>
      <c r="K616" s="249"/>
      <c r="L616" s="254"/>
      <c r="M616" s="255"/>
      <c r="N616" s="256"/>
      <c r="O616" s="256"/>
      <c r="P616" s="256"/>
      <c r="Q616" s="256"/>
      <c r="R616" s="256"/>
      <c r="S616" s="256"/>
      <c r="T616" s="257"/>
      <c r="AT616" s="258" t="s">
        <v>410</v>
      </c>
      <c r="AU616" s="258" t="s">
        <v>86</v>
      </c>
      <c r="AV616" s="11" t="s">
        <v>88</v>
      </c>
      <c r="AW616" s="11" t="s">
        <v>36</v>
      </c>
      <c r="AX616" s="11" t="s">
        <v>79</v>
      </c>
      <c r="AY616" s="258" t="s">
        <v>142</v>
      </c>
    </row>
    <row r="617" s="12" customFormat="1">
      <c r="B617" s="259"/>
      <c r="C617" s="260"/>
      <c r="D617" s="234" t="s">
        <v>410</v>
      </c>
      <c r="E617" s="261" t="s">
        <v>1</v>
      </c>
      <c r="F617" s="262" t="s">
        <v>413</v>
      </c>
      <c r="G617" s="260"/>
      <c r="H617" s="263">
        <v>70</v>
      </c>
      <c r="I617" s="264"/>
      <c r="J617" s="260"/>
      <c r="K617" s="260"/>
      <c r="L617" s="265"/>
      <c r="M617" s="266"/>
      <c r="N617" s="267"/>
      <c r="O617" s="267"/>
      <c r="P617" s="267"/>
      <c r="Q617" s="267"/>
      <c r="R617" s="267"/>
      <c r="S617" s="267"/>
      <c r="T617" s="268"/>
      <c r="AT617" s="269" t="s">
        <v>410</v>
      </c>
      <c r="AU617" s="269" t="s">
        <v>86</v>
      </c>
      <c r="AV617" s="12" t="s">
        <v>141</v>
      </c>
      <c r="AW617" s="12" t="s">
        <v>36</v>
      </c>
      <c r="AX617" s="12" t="s">
        <v>86</v>
      </c>
      <c r="AY617" s="269" t="s">
        <v>142</v>
      </c>
    </row>
    <row r="618" s="1" customFormat="1" ht="36" customHeight="1">
      <c r="B618" s="36"/>
      <c r="C618" s="221" t="s">
        <v>886</v>
      </c>
      <c r="D618" s="221" t="s">
        <v>145</v>
      </c>
      <c r="E618" s="222" t="s">
        <v>887</v>
      </c>
      <c r="F618" s="223" t="s">
        <v>888</v>
      </c>
      <c r="G618" s="224" t="s">
        <v>163</v>
      </c>
      <c r="H618" s="225">
        <v>8</v>
      </c>
      <c r="I618" s="226"/>
      <c r="J618" s="227">
        <f>ROUND(I618*H618,2)</f>
        <v>0</v>
      </c>
      <c r="K618" s="223" t="s">
        <v>149</v>
      </c>
      <c r="L618" s="41"/>
      <c r="M618" s="228" t="s">
        <v>1</v>
      </c>
      <c r="N618" s="229" t="s">
        <v>44</v>
      </c>
      <c r="O618" s="84"/>
      <c r="P618" s="230">
        <f>O618*H618</f>
        <v>0</v>
      </c>
      <c r="Q618" s="230">
        <v>0</v>
      </c>
      <c r="R618" s="230">
        <f>Q618*H618</f>
        <v>0</v>
      </c>
      <c r="S618" s="230">
        <v>0</v>
      </c>
      <c r="T618" s="231">
        <f>S618*H618</f>
        <v>0</v>
      </c>
      <c r="AR618" s="232" t="s">
        <v>86</v>
      </c>
      <c r="AT618" s="232" t="s">
        <v>145</v>
      </c>
      <c r="AU618" s="232" t="s">
        <v>86</v>
      </c>
      <c r="AY618" s="15" t="s">
        <v>142</v>
      </c>
      <c r="BE618" s="233">
        <f>IF(N618="základní",J618,0)</f>
        <v>0</v>
      </c>
      <c r="BF618" s="233">
        <f>IF(N618="snížená",J618,0)</f>
        <v>0</v>
      </c>
      <c r="BG618" s="233">
        <f>IF(N618="zákl. přenesená",J618,0)</f>
        <v>0</v>
      </c>
      <c r="BH618" s="233">
        <f>IF(N618="sníž. přenesená",J618,0)</f>
        <v>0</v>
      </c>
      <c r="BI618" s="233">
        <f>IF(N618="nulová",J618,0)</f>
        <v>0</v>
      </c>
      <c r="BJ618" s="15" t="s">
        <v>86</v>
      </c>
      <c r="BK618" s="233">
        <f>ROUND(I618*H618,2)</f>
        <v>0</v>
      </c>
      <c r="BL618" s="15" t="s">
        <v>86</v>
      </c>
      <c r="BM618" s="232" t="s">
        <v>889</v>
      </c>
    </row>
    <row r="619" s="1" customFormat="1">
      <c r="B619" s="36"/>
      <c r="C619" s="37"/>
      <c r="D619" s="234" t="s">
        <v>152</v>
      </c>
      <c r="E619" s="37"/>
      <c r="F619" s="235" t="s">
        <v>890</v>
      </c>
      <c r="G619" s="37"/>
      <c r="H619" s="37"/>
      <c r="I619" s="147"/>
      <c r="J619" s="37"/>
      <c r="K619" s="37"/>
      <c r="L619" s="41"/>
      <c r="M619" s="236"/>
      <c r="N619" s="84"/>
      <c r="O619" s="84"/>
      <c r="P619" s="84"/>
      <c r="Q619" s="84"/>
      <c r="R619" s="84"/>
      <c r="S619" s="84"/>
      <c r="T619" s="85"/>
      <c r="AT619" s="15" t="s">
        <v>152</v>
      </c>
      <c r="AU619" s="15" t="s">
        <v>86</v>
      </c>
    </row>
    <row r="620" s="1" customFormat="1">
      <c r="B620" s="36"/>
      <c r="C620" s="37"/>
      <c r="D620" s="234" t="s">
        <v>166</v>
      </c>
      <c r="E620" s="37"/>
      <c r="F620" s="247" t="s">
        <v>891</v>
      </c>
      <c r="G620" s="37"/>
      <c r="H620" s="37"/>
      <c r="I620" s="147"/>
      <c r="J620" s="37"/>
      <c r="K620" s="37"/>
      <c r="L620" s="41"/>
      <c r="M620" s="236"/>
      <c r="N620" s="84"/>
      <c r="O620" s="84"/>
      <c r="P620" s="84"/>
      <c r="Q620" s="84"/>
      <c r="R620" s="84"/>
      <c r="S620" s="84"/>
      <c r="T620" s="85"/>
      <c r="AT620" s="15" t="s">
        <v>166</v>
      </c>
      <c r="AU620" s="15" t="s">
        <v>86</v>
      </c>
    </row>
    <row r="621" s="11" customFormat="1">
      <c r="B621" s="248"/>
      <c r="C621" s="249"/>
      <c r="D621" s="234" t="s">
        <v>410</v>
      </c>
      <c r="E621" s="250" t="s">
        <v>1</v>
      </c>
      <c r="F621" s="251" t="s">
        <v>892</v>
      </c>
      <c r="G621" s="249"/>
      <c r="H621" s="252">
        <v>2</v>
      </c>
      <c r="I621" s="253"/>
      <c r="J621" s="249"/>
      <c r="K621" s="249"/>
      <c r="L621" s="254"/>
      <c r="M621" s="255"/>
      <c r="N621" s="256"/>
      <c r="O621" s="256"/>
      <c r="P621" s="256"/>
      <c r="Q621" s="256"/>
      <c r="R621" s="256"/>
      <c r="S621" s="256"/>
      <c r="T621" s="257"/>
      <c r="AT621" s="258" t="s">
        <v>410</v>
      </c>
      <c r="AU621" s="258" t="s">
        <v>86</v>
      </c>
      <c r="AV621" s="11" t="s">
        <v>88</v>
      </c>
      <c r="AW621" s="11" t="s">
        <v>36</v>
      </c>
      <c r="AX621" s="11" t="s">
        <v>79</v>
      </c>
      <c r="AY621" s="258" t="s">
        <v>142</v>
      </c>
    </row>
    <row r="622" s="11" customFormat="1">
      <c r="B622" s="248"/>
      <c r="C622" s="249"/>
      <c r="D622" s="234" t="s">
        <v>410</v>
      </c>
      <c r="E622" s="250" t="s">
        <v>1</v>
      </c>
      <c r="F622" s="251" t="s">
        <v>893</v>
      </c>
      <c r="G622" s="249"/>
      <c r="H622" s="252">
        <v>2</v>
      </c>
      <c r="I622" s="253"/>
      <c r="J622" s="249"/>
      <c r="K622" s="249"/>
      <c r="L622" s="254"/>
      <c r="M622" s="255"/>
      <c r="N622" s="256"/>
      <c r="O622" s="256"/>
      <c r="P622" s="256"/>
      <c r="Q622" s="256"/>
      <c r="R622" s="256"/>
      <c r="S622" s="256"/>
      <c r="T622" s="257"/>
      <c r="AT622" s="258" t="s">
        <v>410</v>
      </c>
      <c r="AU622" s="258" t="s">
        <v>86</v>
      </c>
      <c r="AV622" s="11" t="s">
        <v>88</v>
      </c>
      <c r="AW622" s="11" t="s">
        <v>36</v>
      </c>
      <c r="AX622" s="11" t="s">
        <v>79</v>
      </c>
      <c r="AY622" s="258" t="s">
        <v>142</v>
      </c>
    </row>
    <row r="623" s="11" customFormat="1">
      <c r="B623" s="248"/>
      <c r="C623" s="249"/>
      <c r="D623" s="234" t="s">
        <v>410</v>
      </c>
      <c r="E623" s="250" t="s">
        <v>1</v>
      </c>
      <c r="F623" s="251" t="s">
        <v>894</v>
      </c>
      <c r="G623" s="249"/>
      <c r="H623" s="252">
        <v>2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AT623" s="258" t="s">
        <v>410</v>
      </c>
      <c r="AU623" s="258" t="s">
        <v>86</v>
      </c>
      <c r="AV623" s="11" t="s">
        <v>88</v>
      </c>
      <c r="AW623" s="11" t="s">
        <v>36</v>
      </c>
      <c r="AX623" s="11" t="s">
        <v>79</v>
      </c>
      <c r="AY623" s="258" t="s">
        <v>142</v>
      </c>
    </row>
    <row r="624" s="11" customFormat="1">
      <c r="B624" s="248"/>
      <c r="C624" s="249"/>
      <c r="D624" s="234" t="s">
        <v>410</v>
      </c>
      <c r="E624" s="250" t="s">
        <v>1</v>
      </c>
      <c r="F624" s="251" t="s">
        <v>895</v>
      </c>
      <c r="G624" s="249"/>
      <c r="H624" s="252">
        <v>2</v>
      </c>
      <c r="I624" s="253"/>
      <c r="J624" s="249"/>
      <c r="K624" s="249"/>
      <c r="L624" s="254"/>
      <c r="M624" s="255"/>
      <c r="N624" s="256"/>
      <c r="O624" s="256"/>
      <c r="P624" s="256"/>
      <c r="Q624" s="256"/>
      <c r="R624" s="256"/>
      <c r="S624" s="256"/>
      <c r="T624" s="257"/>
      <c r="AT624" s="258" t="s">
        <v>410</v>
      </c>
      <c r="AU624" s="258" t="s">
        <v>86</v>
      </c>
      <c r="AV624" s="11" t="s">
        <v>88</v>
      </c>
      <c r="AW624" s="11" t="s">
        <v>36</v>
      </c>
      <c r="AX624" s="11" t="s">
        <v>79</v>
      </c>
      <c r="AY624" s="258" t="s">
        <v>142</v>
      </c>
    </row>
    <row r="625" s="12" customFormat="1">
      <c r="B625" s="259"/>
      <c r="C625" s="260"/>
      <c r="D625" s="234" t="s">
        <v>410</v>
      </c>
      <c r="E625" s="261" t="s">
        <v>1</v>
      </c>
      <c r="F625" s="262" t="s">
        <v>413</v>
      </c>
      <c r="G625" s="260"/>
      <c r="H625" s="263">
        <v>8</v>
      </c>
      <c r="I625" s="264"/>
      <c r="J625" s="260"/>
      <c r="K625" s="260"/>
      <c r="L625" s="265"/>
      <c r="M625" s="266"/>
      <c r="N625" s="267"/>
      <c r="O625" s="267"/>
      <c r="P625" s="267"/>
      <c r="Q625" s="267"/>
      <c r="R625" s="267"/>
      <c r="S625" s="267"/>
      <c r="T625" s="268"/>
      <c r="AT625" s="269" t="s">
        <v>410</v>
      </c>
      <c r="AU625" s="269" t="s">
        <v>86</v>
      </c>
      <c r="AV625" s="12" t="s">
        <v>141</v>
      </c>
      <c r="AW625" s="12" t="s">
        <v>36</v>
      </c>
      <c r="AX625" s="12" t="s">
        <v>86</v>
      </c>
      <c r="AY625" s="269" t="s">
        <v>142</v>
      </c>
    </row>
    <row r="626" s="1" customFormat="1" ht="36" customHeight="1">
      <c r="B626" s="36"/>
      <c r="C626" s="237" t="s">
        <v>896</v>
      </c>
      <c r="D626" s="237" t="s">
        <v>160</v>
      </c>
      <c r="E626" s="238" t="s">
        <v>897</v>
      </c>
      <c r="F626" s="239" t="s">
        <v>898</v>
      </c>
      <c r="G626" s="240" t="s">
        <v>163</v>
      </c>
      <c r="H626" s="241">
        <v>5</v>
      </c>
      <c r="I626" s="242"/>
      <c r="J626" s="243">
        <f>ROUND(I626*H626,2)</f>
        <v>0</v>
      </c>
      <c r="K626" s="239" t="s">
        <v>149</v>
      </c>
      <c r="L626" s="244"/>
      <c r="M626" s="245" t="s">
        <v>1</v>
      </c>
      <c r="N626" s="246" t="s">
        <v>44</v>
      </c>
      <c r="O626" s="84"/>
      <c r="P626" s="230">
        <f>O626*H626</f>
        <v>0</v>
      </c>
      <c r="Q626" s="230">
        <v>0</v>
      </c>
      <c r="R626" s="230">
        <f>Q626*H626</f>
        <v>0</v>
      </c>
      <c r="S626" s="230">
        <v>0</v>
      </c>
      <c r="T626" s="231">
        <f>S626*H626</f>
        <v>0</v>
      </c>
      <c r="AR626" s="232" t="s">
        <v>164</v>
      </c>
      <c r="AT626" s="232" t="s">
        <v>160</v>
      </c>
      <c r="AU626" s="232" t="s">
        <v>86</v>
      </c>
      <c r="AY626" s="15" t="s">
        <v>142</v>
      </c>
      <c r="BE626" s="233">
        <f>IF(N626="základní",J626,0)</f>
        <v>0</v>
      </c>
      <c r="BF626" s="233">
        <f>IF(N626="snížená",J626,0)</f>
        <v>0</v>
      </c>
      <c r="BG626" s="233">
        <f>IF(N626="zákl. přenesená",J626,0)</f>
        <v>0</v>
      </c>
      <c r="BH626" s="233">
        <f>IF(N626="sníž. přenesená",J626,0)</f>
        <v>0</v>
      </c>
      <c r="BI626" s="233">
        <f>IF(N626="nulová",J626,0)</f>
        <v>0</v>
      </c>
      <c r="BJ626" s="15" t="s">
        <v>86</v>
      </c>
      <c r="BK626" s="233">
        <f>ROUND(I626*H626,2)</f>
        <v>0</v>
      </c>
      <c r="BL626" s="15" t="s">
        <v>164</v>
      </c>
      <c r="BM626" s="232" t="s">
        <v>899</v>
      </c>
    </row>
    <row r="627" s="1" customFormat="1">
      <c r="B627" s="36"/>
      <c r="C627" s="37"/>
      <c r="D627" s="234" t="s">
        <v>152</v>
      </c>
      <c r="E627" s="37"/>
      <c r="F627" s="235" t="s">
        <v>898</v>
      </c>
      <c r="G627" s="37"/>
      <c r="H627" s="37"/>
      <c r="I627" s="147"/>
      <c r="J627" s="37"/>
      <c r="K627" s="37"/>
      <c r="L627" s="41"/>
      <c r="M627" s="236"/>
      <c r="N627" s="84"/>
      <c r="O627" s="84"/>
      <c r="P627" s="84"/>
      <c r="Q627" s="84"/>
      <c r="R627" s="84"/>
      <c r="S627" s="84"/>
      <c r="T627" s="85"/>
      <c r="AT627" s="15" t="s">
        <v>152</v>
      </c>
      <c r="AU627" s="15" t="s">
        <v>86</v>
      </c>
    </row>
    <row r="628" s="1" customFormat="1">
      <c r="B628" s="36"/>
      <c r="C628" s="37"/>
      <c r="D628" s="234" t="s">
        <v>166</v>
      </c>
      <c r="E628" s="37"/>
      <c r="F628" s="247" t="s">
        <v>900</v>
      </c>
      <c r="G628" s="37"/>
      <c r="H628" s="37"/>
      <c r="I628" s="147"/>
      <c r="J628" s="37"/>
      <c r="K628" s="37"/>
      <c r="L628" s="41"/>
      <c r="M628" s="236"/>
      <c r="N628" s="84"/>
      <c r="O628" s="84"/>
      <c r="P628" s="84"/>
      <c r="Q628" s="84"/>
      <c r="R628" s="84"/>
      <c r="S628" s="84"/>
      <c r="T628" s="85"/>
      <c r="AT628" s="15" t="s">
        <v>166</v>
      </c>
      <c r="AU628" s="15" t="s">
        <v>86</v>
      </c>
    </row>
    <row r="629" s="1" customFormat="1" ht="36" customHeight="1">
      <c r="B629" s="36"/>
      <c r="C629" s="221" t="s">
        <v>901</v>
      </c>
      <c r="D629" s="221" t="s">
        <v>145</v>
      </c>
      <c r="E629" s="222" t="s">
        <v>902</v>
      </c>
      <c r="F629" s="223" t="s">
        <v>903</v>
      </c>
      <c r="G629" s="224" t="s">
        <v>163</v>
      </c>
      <c r="H629" s="225">
        <v>5</v>
      </c>
      <c r="I629" s="226"/>
      <c r="J629" s="227">
        <f>ROUND(I629*H629,2)</f>
        <v>0</v>
      </c>
      <c r="K629" s="223" t="s">
        <v>149</v>
      </c>
      <c r="L629" s="41"/>
      <c r="M629" s="228" t="s">
        <v>1</v>
      </c>
      <c r="N629" s="229" t="s">
        <v>44</v>
      </c>
      <c r="O629" s="84"/>
      <c r="P629" s="230">
        <f>O629*H629</f>
        <v>0</v>
      </c>
      <c r="Q629" s="230">
        <v>0</v>
      </c>
      <c r="R629" s="230">
        <f>Q629*H629</f>
        <v>0</v>
      </c>
      <c r="S629" s="230">
        <v>0</v>
      </c>
      <c r="T629" s="231">
        <f>S629*H629</f>
        <v>0</v>
      </c>
      <c r="AR629" s="232" t="s">
        <v>86</v>
      </c>
      <c r="AT629" s="232" t="s">
        <v>145</v>
      </c>
      <c r="AU629" s="232" t="s">
        <v>86</v>
      </c>
      <c r="AY629" s="15" t="s">
        <v>142</v>
      </c>
      <c r="BE629" s="233">
        <f>IF(N629="základní",J629,0)</f>
        <v>0</v>
      </c>
      <c r="BF629" s="233">
        <f>IF(N629="snížená",J629,0)</f>
        <v>0</v>
      </c>
      <c r="BG629" s="233">
        <f>IF(N629="zákl. přenesená",J629,0)</f>
        <v>0</v>
      </c>
      <c r="BH629" s="233">
        <f>IF(N629="sníž. přenesená",J629,0)</f>
        <v>0</v>
      </c>
      <c r="BI629" s="233">
        <f>IF(N629="nulová",J629,0)</f>
        <v>0</v>
      </c>
      <c r="BJ629" s="15" t="s">
        <v>86</v>
      </c>
      <c r="BK629" s="233">
        <f>ROUND(I629*H629,2)</f>
        <v>0</v>
      </c>
      <c r="BL629" s="15" t="s">
        <v>86</v>
      </c>
      <c r="BM629" s="232" t="s">
        <v>904</v>
      </c>
    </row>
    <row r="630" s="1" customFormat="1">
      <c r="B630" s="36"/>
      <c r="C630" s="37"/>
      <c r="D630" s="234" t="s">
        <v>152</v>
      </c>
      <c r="E630" s="37"/>
      <c r="F630" s="235" t="s">
        <v>905</v>
      </c>
      <c r="G630" s="37"/>
      <c r="H630" s="37"/>
      <c r="I630" s="147"/>
      <c r="J630" s="37"/>
      <c r="K630" s="37"/>
      <c r="L630" s="41"/>
      <c r="M630" s="236"/>
      <c r="N630" s="84"/>
      <c r="O630" s="84"/>
      <c r="P630" s="84"/>
      <c r="Q630" s="84"/>
      <c r="R630" s="84"/>
      <c r="S630" s="84"/>
      <c r="T630" s="85"/>
      <c r="AT630" s="15" t="s">
        <v>152</v>
      </c>
      <c r="AU630" s="15" t="s">
        <v>86</v>
      </c>
    </row>
    <row r="631" s="1" customFormat="1" ht="36" customHeight="1">
      <c r="B631" s="36"/>
      <c r="C631" s="237" t="s">
        <v>906</v>
      </c>
      <c r="D631" s="237" t="s">
        <v>160</v>
      </c>
      <c r="E631" s="238" t="s">
        <v>502</v>
      </c>
      <c r="F631" s="239" t="s">
        <v>503</v>
      </c>
      <c r="G631" s="240" t="s">
        <v>163</v>
      </c>
      <c r="H631" s="241">
        <v>5</v>
      </c>
      <c r="I631" s="242"/>
      <c r="J631" s="243">
        <f>ROUND(I631*H631,2)</f>
        <v>0</v>
      </c>
      <c r="K631" s="239" t="s">
        <v>149</v>
      </c>
      <c r="L631" s="244"/>
      <c r="M631" s="245" t="s">
        <v>1</v>
      </c>
      <c r="N631" s="246" t="s">
        <v>44</v>
      </c>
      <c r="O631" s="84"/>
      <c r="P631" s="230">
        <f>O631*H631</f>
        <v>0</v>
      </c>
      <c r="Q631" s="230">
        <v>0</v>
      </c>
      <c r="R631" s="230">
        <f>Q631*H631</f>
        <v>0</v>
      </c>
      <c r="S631" s="230">
        <v>0</v>
      </c>
      <c r="T631" s="231">
        <f>S631*H631</f>
        <v>0</v>
      </c>
      <c r="AR631" s="232" t="s">
        <v>164</v>
      </c>
      <c r="AT631" s="232" t="s">
        <v>160</v>
      </c>
      <c r="AU631" s="232" t="s">
        <v>86</v>
      </c>
      <c r="AY631" s="15" t="s">
        <v>142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15" t="s">
        <v>86</v>
      </c>
      <c r="BK631" s="233">
        <f>ROUND(I631*H631,2)</f>
        <v>0</v>
      </c>
      <c r="BL631" s="15" t="s">
        <v>164</v>
      </c>
      <c r="BM631" s="232" t="s">
        <v>907</v>
      </c>
    </row>
    <row r="632" s="1" customFormat="1">
      <c r="B632" s="36"/>
      <c r="C632" s="37"/>
      <c r="D632" s="234" t="s">
        <v>152</v>
      </c>
      <c r="E632" s="37"/>
      <c r="F632" s="235" t="s">
        <v>503</v>
      </c>
      <c r="G632" s="37"/>
      <c r="H632" s="37"/>
      <c r="I632" s="147"/>
      <c r="J632" s="37"/>
      <c r="K632" s="37"/>
      <c r="L632" s="41"/>
      <c r="M632" s="236"/>
      <c r="N632" s="84"/>
      <c r="O632" s="84"/>
      <c r="P632" s="84"/>
      <c r="Q632" s="84"/>
      <c r="R632" s="84"/>
      <c r="S632" s="84"/>
      <c r="T632" s="85"/>
      <c r="AT632" s="15" t="s">
        <v>152</v>
      </c>
      <c r="AU632" s="15" t="s">
        <v>86</v>
      </c>
    </row>
    <row r="633" s="1" customFormat="1">
      <c r="B633" s="36"/>
      <c r="C633" s="37"/>
      <c r="D633" s="234" t="s">
        <v>166</v>
      </c>
      <c r="E633" s="37"/>
      <c r="F633" s="247" t="s">
        <v>908</v>
      </c>
      <c r="G633" s="37"/>
      <c r="H633" s="37"/>
      <c r="I633" s="147"/>
      <c r="J633" s="37"/>
      <c r="K633" s="37"/>
      <c r="L633" s="41"/>
      <c r="M633" s="236"/>
      <c r="N633" s="84"/>
      <c r="O633" s="84"/>
      <c r="P633" s="84"/>
      <c r="Q633" s="84"/>
      <c r="R633" s="84"/>
      <c r="S633" s="84"/>
      <c r="T633" s="85"/>
      <c r="AT633" s="15" t="s">
        <v>166</v>
      </c>
      <c r="AU633" s="15" t="s">
        <v>86</v>
      </c>
    </row>
    <row r="634" s="1" customFormat="1" ht="24" customHeight="1">
      <c r="B634" s="36"/>
      <c r="C634" s="221" t="s">
        <v>909</v>
      </c>
      <c r="D634" s="221" t="s">
        <v>145</v>
      </c>
      <c r="E634" s="222" t="s">
        <v>517</v>
      </c>
      <c r="F634" s="223" t="s">
        <v>518</v>
      </c>
      <c r="G634" s="224" t="s">
        <v>519</v>
      </c>
      <c r="H634" s="225">
        <v>96</v>
      </c>
      <c r="I634" s="226"/>
      <c r="J634" s="227">
        <f>ROUND(I634*H634,2)</f>
        <v>0</v>
      </c>
      <c r="K634" s="223" t="s">
        <v>149</v>
      </c>
      <c r="L634" s="41"/>
      <c r="M634" s="228" t="s">
        <v>1</v>
      </c>
      <c r="N634" s="229" t="s">
        <v>44</v>
      </c>
      <c r="O634" s="84"/>
      <c r="P634" s="230">
        <f>O634*H634</f>
        <v>0</v>
      </c>
      <c r="Q634" s="230">
        <v>0</v>
      </c>
      <c r="R634" s="230">
        <f>Q634*H634</f>
        <v>0</v>
      </c>
      <c r="S634" s="230">
        <v>0</v>
      </c>
      <c r="T634" s="231">
        <f>S634*H634</f>
        <v>0</v>
      </c>
      <c r="AR634" s="232" t="s">
        <v>86</v>
      </c>
      <c r="AT634" s="232" t="s">
        <v>145</v>
      </c>
      <c r="AU634" s="232" t="s">
        <v>86</v>
      </c>
      <c r="AY634" s="15" t="s">
        <v>142</v>
      </c>
      <c r="BE634" s="233">
        <f>IF(N634="základní",J634,0)</f>
        <v>0</v>
      </c>
      <c r="BF634" s="233">
        <f>IF(N634="snížená",J634,0)</f>
        <v>0</v>
      </c>
      <c r="BG634" s="233">
        <f>IF(N634="zákl. přenesená",J634,0)</f>
        <v>0</v>
      </c>
      <c r="BH634" s="233">
        <f>IF(N634="sníž. přenesená",J634,0)</f>
        <v>0</v>
      </c>
      <c r="BI634" s="233">
        <f>IF(N634="nulová",J634,0)</f>
        <v>0</v>
      </c>
      <c r="BJ634" s="15" t="s">
        <v>86</v>
      </c>
      <c r="BK634" s="233">
        <f>ROUND(I634*H634,2)</f>
        <v>0</v>
      </c>
      <c r="BL634" s="15" t="s">
        <v>86</v>
      </c>
      <c r="BM634" s="232" t="s">
        <v>910</v>
      </c>
    </row>
    <row r="635" s="1" customFormat="1">
      <c r="B635" s="36"/>
      <c r="C635" s="37"/>
      <c r="D635" s="234" t="s">
        <v>152</v>
      </c>
      <c r="E635" s="37"/>
      <c r="F635" s="235" t="s">
        <v>521</v>
      </c>
      <c r="G635" s="37"/>
      <c r="H635" s="37"/>
      <c r="I635" s="147"/>
      <c r="J635" s="37"/>
      <c r="K635" s="37"/>
      <c r="L635" s="41"/>
      <c r="M635" s="236"/>
      <c r="N635" s="84"/>
      <c r="O635" s="84"/>
      <c r="P635" s="84"/>
      <c r="Q635" s="84"/>
      <c r="R635" s="84"/>
      <c r="S635" s="84"/>
      <c r="T635" s="85"/>
      <c r="AT635" s="15" t="s">
        <v>152</v>
      </c>
      <c r="AU635" s="15" t="s">
        <v>86</v>
      </c>
    </row>
    <row r="636" s="1" customFormat="1">
      <c r="B636" s="36"/>
      <c r="C636" s="37"/>
      <c r="D636" s="234" t="s">
        <v>166</v>
      </c>
      <c r="E636" s="37"/>
      <c r="F636" s="247" t="s">
        <v>911</v>
      </c>
      <c r="G636" s="37"/>
      <c r="H636" s="37"/>
      <c r="I636" s="147"/>
      <c r="J636" s="37"/>
      <c r="K636" s="37"/>
      <c r="L636" s="41"/>
      <c r="M636" s="236"/>
      <c r="N636" s="84"/>
      <c r="O636" s="84"/>
      <c r="P636" s="84"/>
      <c r="Q636" s="84"/>
      <c r="R636" s="84"/>
      <c r="S636" s="84"/>
      <c r="T636" s="85"/>
      <c r="AT636" s="15" t="s">
        <v>166</v>
      </c>
      <c r="AU636" s="15" t="s">
        <v>86</v>
      </c>
    </row>
    <row r="637" s="11" customFormat="1">
      <c r="B637" s="248"/>
      <c r="C637" s="249"/>
      <c r="D637" s="234" t="s">
        <v>410</v>
      </c>
      <c r="E637" s="250" t="s">
        <v>1</v>
      </c>
      <c r="F637" s="251" t="s">
        <v>912</v>
      </c>
      <c r="G637" s="249"/>
      <c r="H637" s="252">
        <v>16</v>
      </c>
      <c r="I637" s="253"/>
      <c r="J637" s="249"/>
      <c r="K637" s="249"/>
      <c r="L637" s="254"/>
      <c r="M637" s="255"/>
      <c r="N637" s="256"/>
      <c r="O637" s="256"/>
      <c r="P637" s="256"/>
      <c r="Q637" s="256"/>
      <c r="R637" s="256"/>
      <c r="S637" s="256"/>
      <c r="T637" s="257"/>
      <c r="AT637" s="258" t="s">
        <v>410</v>
      </c>
      <c r="AU637" s="258" t="s">
        <v>86</v>
      </c>
      <c r="AV637" s="11" t="s">
        <v>88</v>
      </c>
      <c r="AW637" s="11" t="s">
        <v>36</v>
      </c>
      <c r="AX637" s="11" t="s">
        <v>79</v>
      </c>
      <c r="AY637" s="258" t="s">
        <v>142</v>
      </c>
    </row>
    <row r="638" s="11" customFormat="1">
      <c r="B638" s="248"/>
      <c r="C638" s="249"/>
      <c r="D638" s="234" t="s">
        <v>410</v>
      </c>
      <c r="E638" s="250" t="s">
        <v>1</v>
      </c>
      <c r="F638" s="251" t="s">
        <v>913</v>
      </c>
      <c r="G638" s="249"/>
      <c r="H638" s="252">
        <v>16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AT638" s="258" t="s">
        <v>410</v>
      </c>
      <c r="AU638" s="258" t="s">
        <v>86</v>
      </c>
      <c r="AV638" s="11" t="s">
        <v>88</v>
      </c>
      <c r="AW638" s="11" t="s">
        <v>36</v>
      </c>
      <c r="AX638" s="11" t="s">
        <v>79</v>
      </c>
      <c r="AY638" s="258" t="s">
        <v>142</v>
      </c>
    </row>
    <row r="639" s="11" customFormat="1">
      <c r="B639" s="248"/>
      <c r="C639" s="249"/>
      <c r="D639" s="234" t="s">
        <v>410</v>
      </c>
      <c r="E639" s="250" t="s">
        <v>1</v>
      </c>
      <c r="F639" s="251" t="s">
        <v>914</v>
      </c>
      <c r="G639" s="249"/>
      <c r="H639" s="252">
        <v>16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AT639" s="258" t="s">
        <v>410</v>
      </c>
      <c r="AU639" s="258" t="s">
        <v>86</v>
      </c>
      <c r="AV639" s="11" t="s">
        <v>88</v>
      </c>
      <c r="AW639" s="11" t="s">
        <v>36</v>
      </c>
      <c r="AX639" s="11" t="s">
        <v>79</v>
      </c>
      <c r="AY639" s="258" t="s">
        <v>142</v>
      </c>
    </row>
    <row r="640" s="11" customFormat="1">
      <c r="B640" s="248"/>
      <c r="C640" s="249"/>
      <c r="D640" s="234" t="s">
        <v>410</v>
      </c>
      <c r="E640" s="250" t="s">
        <v>1</v>
      </c>
      <c r="F640" s="251" t="s">
        <v>915</v>
      </c>
      <c r="G640" s="249"/>
      <c r="H640" s="252">
        <v>16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AT640" s="258" t="s">
        <v>410</v>
      </c>
      <c r="AU640" s="258" t="s">
        <v>86</v>
      </c>
      <c r="AV640" s="11" t="s">
        <v>88</v>
      </c>
      <c r="AW640" s="11" t="s">
        <v>36</v>
      </c>
      <c r="AX640" s="11" t="s">
        <v>79</v>
      </c>
      <c r="AY640" s="258" t="s">
        <v>142</v>
      </c>
    </row>
    <row r="641" s="11" customFormat="1">
      <c r="B641" s="248"/>
      <c r="C641" s="249"/>
      <c r="D641" s="234" t="s">
        <v>410</v>
      </c>
      <c r="E641" s="250" t="s">
        <v>1</v>
      </c>
      <c r="F641" s="251" t="s">
        <v>916</v>
      </c>
      <c r="G641" s="249"/>
      <c r="H641" s="252">
        <v>32</v>
      </c>
      <c r="I641" s="253"/>
      <c r="J641" s="249"/>
      <c r="K641" s="249"/>
      <c r="L641" s="254"/>
      <c r="M641" s="255"/>
      <c r="N641" s="256"/>
      <c r="O641" s="256"/>
      <c r="P641" s="256"/>
      <c r="Q641" s="256"/>
      <c r="R641" s="256"/>
      <c r="S641" s="256"/>
      <c r="T641" s="257"/>
      <c r="AT641" s="258" t="s">
        <v>410</v>
      </c>
      <c r="AU641" s="258" t="s">
        <v>86</v>
      </c>
      <c r="AV641" s="11" t="s">
        <v>88</v>
      </c>
      <c r="AW641" s="11" t="s">
        <v>36</v>
      </c>
      <c r="AX641" s="11" t="s">
        <v>79</v>
      </c>
      <c r="AY641" s="258" t="s">
        <v>142</v>
      </c>
    </row>
    <row r="642" s="12" customFormat="1">
      <c r="B642" s="259"/>
      <c r="C642" s="260"/>
      <c r="D642" s="234" t="s">
        <v>410</v>
      </c>
      <c r="E642" s="261" t="s">
        <v>1</v>
      </c>
      <c r="F642" s="262" t="s">
        <v>413</v>
      </c>
      <c r="G642" s="260"/>
      <c r="H642" s="263">
        <v>96</v>
      </c>
      <c r="I642" s="264"/>
      <c r="J642" s="260"/>
      <c r="K642" s="260"/>
      <c r="L642" s="265"/>
      <c r="M642" s="266"/>
      <c r="N642" s="267"/>
      <c r="O642" s="267"/>
      <c r="P642" s="267"/>
      <c r="Q642" s="267"/>
      <c r="R642" s="267"/>
      <c r="S642" s="267"/>
      <c r="T642" s="268"/>
      <c r="AT642" s="269" t="s">
        <v>410</v>
      </c>
      <c r="AU642" s="269" t="s">
        <v>86</v>
      </c>
      <c r="AV642" s="12" t="s">
        <v>141</v>
      </c>
      <c r="AW642" s="12" t="s">
        <v>36</v>
      </c>
      <c r="AX642" s="12" t="s">
        <v>86</v>
      </c>
      <c r="AY642" s="269" t="s">
        <v>142</v>
      </c>
    </row>
    <row r="643" s="10" customFormat="1" ht="25.92" customHeight="1">
      <c r="B643" s="207"/>
      <c r="C643" s="208"/>
      <c r="D643" s="209" t="s">
        <v>78</v>
      </c>
      <c r="E643" s="210" t="s">
        <v>917</v>
      </c>
      <c r="F643" s="210" t="s">
        <v>918</v>
      </c>
      <c r="G643" s="208"/>
      <c r="H643" s="208"/>
      <c r="I643" s="211"/>
      <c r="J643" s="212">
        <f>BK643</f>
        <v>0</v>
      </c>
      <c r="K643" s="208"/>
      <c r="L643" s="213"/>
      <c r="M643" s="214"/>
      <c r="N643" s="215"/>
      <c r="O643" s="215"/>
      <c r="P643" s="216">
        <f>SUM(P644:P796)</f>
        <v>0</v>
      </c>
      <c r="Q643" s="215"/>
      <c r="R643" s="216">
        <f>SUM(R644:R796)</f>
        <v>0</v>
      </c>
      <c r="S643" s="215"/>
      <c r="T643" s="217">
        <f>SUM(T644:T796)</f>
        <v>0</v>
      </c>
      <c r="AR643" s="218" t="s">
        <v>141</v>
      </c>
      <c r="AT643" s="219" t="s">
        <v>78</v>
      </c>
      <c r="AU643" s="219" t="s">
        <v>79</v>
      </c>
      <c r="AY643" s="218" t="s">
        <v>142</v>
      </c>
      <c r="BK643" s="220">
        <f>SUM(BK644:BK796)</f>
        <v>0</v>
      </c>
    </row>
    <row r="644" s="1" customFormat="1" ht="24" customHeight="1">
      <c r="B644" s="36"/>
      <c r="C644" s="221" t="s">
        <v>919</v>
      </c>
      <c r="D644" s="221" t="s">
        <v>145</v>
      </c>
      <c r="E644" s="222" t="s">
        <v>920</v>
      </c>
      <c r="F644" s="223" t="s">
        <v>921</v>
      </c>
      <c r="G644" s="224" t="s">
        <v>163</v>
      </c>
      <c r="H644" s="225">
        <v>6</v>
      </c>
      <c r="I644" s="226"/>
      <c r="J644" s="227">
        <f>ROUND(I644*H644,2)</f>
        <v>0</v>
      </c>
      <c r="K644" s="223" t="s">
        <v>149</v>
      </c>
      <c r="L644" s="41"/>
      <c r="M644" s="228" t="s">
        <v>1</v>
      </c>
      <c r="N644" s="229" t="s">
        <v>44</v>
      </c>
      <c r="O644" s="84"/>
      <c r="P644" s="230">
        <f>O644*H644</f>
        <v>0</v>
      </c>
      <c r="Q644" s="230">
        <v>0</v>
      </c>
      <c r="R644" s="230">
        <f>Q644*H644</f>
        <v>0</v>
      </c>
      <c r="S644" s="230">
        <v>0</v>
      </c>
      <c r="T644" s="231">
        <f>S644*H644</f>
        <v>0</v>
      </c>
      <c r="AR644" s="232" t="s">
        <v>86</v>
      </c>
      <c r="AT644" s="232" t="s">
        <v>145</v>
      </c>
      <c r="AU644" s="232" t="s">
        <v>86</v>
      </c>
      <c r="AY644" s="15" t="s">
        <v>142</v>
      </c>
      <c r="BE644" s="233">
        <f>IF(N644="základní",J644,0)</f>
        <v>0</v>
      </c>
      <c r="BF644" s="233">
        <f>IF(N644="snížená",J644,0)</f>
        <v>0</v>
      </c>
      <c r="BG644" s="233">
        <f>IF(N644="zákl. přenesená",J644,0)</f>
        <v>0</v>
      </c>
      <c r="BH644" s="233">
        <f>IF(N644="sníž. přenesená",J644,0)</f>
        <v>0</v>
      </c>
      <c r="BI644" s="233">
        <f>IF(N644="nulová",J644,0)</f>
        <v>0</v>
      </c>
      <c r="BJ644" s="15" t="s">
        <v>86</v>
      </c>
      <c r="BK644" s="233">
        <f>ROUND(I644*H644,2)</f>
        <v>0</v>
      </c>
      <c r="BL644" s="15" t="s">
        <v>86</v>
      </c>
      <c r="BM644" s="232" t="s">
        <v>922</v>
      </c>
    </row>
    <row r="645" s="1" customFormat="1">
      <c r="B645" s="36"/>
      <c r="C645" s="37"/>
      <c r="D645" s="234" t="s">
        <v>152</v>
      </c>
      <c r="E645" s="37"/>
      <c r="F645" s="235" t="s">
        <v>921</v>
      </c>
      <c r="G645" s="37"/>
      <c r="H645" s="37"/>
      <c r="I645" s="147"/>
      <c r="J645" s="37"/>
      <c r="K645" s="37"/>
      <c r="L645" s="41"/>
      <c r="M645" s="236"/>
      <c r="N645" s="84"/>
      <c r="O645" s="84"/>
      <c r="P645" s="84"/>
      <c r="Q645" s="84"/>
      <c r="R645" s="84"/>
      <c r="S645" s="84"/>
      <c r="T645" s="85"/>
      <c r="AT645" s="15" t="s">
        <v>152</v>
      </c>
      <c r="AU645" s="15" t="s">
        <v>86</v>
      </c>
    </row>
    <row r="646" s="1" customFormat="1">
      <c r="B646" s="36"/>
      <c r="C646" s="37"/>
      <c r="D646" s="234" t="s">
        <v>166</v>
      </c>
      <c r="E646" s="37"/>
      <c r="F646" s="247" t="s">
        <v>923</v>
      </c>
      <c r="G646" s="37"/>
      <c r="H646" s="37"/>
      <c r="I646" s="147"/>
      <c r="J646" s="37"/>
      <c r="K646" s="37"/>
      <c r="L646" s="41"/>
      <c r="M646" s="236"/>
      <c r="N646" s="84"/>
      <c r="O646" s="84"/>
      <c r="P646" s="84"/>
      <c r="Q646" s="84"/>
      <c r="R646" s="84"/>
      <c r="S646" s="84"/>
      <c r="T646" s="85"/>
      <c r="AT646" s="15" t="s">
        <v>166</v>
      </c>
      <c r="AU646" s="15" t="s">
        <v>86</v>
      </c>
    </row>
    <row r="647" s="1" customFormat="1" ht="24" customHeight="1">
      <c r="B647" s="36"/>
      <c r="C647" s="221" t="s">
        <v>924</v>
      </c>
      <c r="D647" s="221" t="s">
        <v>145</v>
      </c>
      <c r="E647" s="222" t="s">
        <v>547</v>
      </c>
      <c r="F647" s="223" t="s">
        <v>548</v>
      </c>
      <c r="G647" s="224" t="s">
        <v>163</v>
      </c>
      <c r="H647" s="225">
        <v>2</v>
      </c>
      <c r="I647" s="226"/>
      <c r="J647" s="227">
        <f>ROUND(I647*H647,2)</f>
        <v>0</v>
      </c>
      <c r="K647" s="223" t="s">
        <v>149</v>
      </c>
      <c r="L647" s="41"/>
      <c r="M647" s="228" t="s">
        <v>1</v>
      </c>
      <c r="N647" s="229" t="s">
        <v>44</v>
      </c>
      <c r="O647" s="84"/>
      <c r="P647" s="230">
        <f>O647*H647</f>
        <v>0</v>
      </c>
      <c r="Q647" s="230">
        <v>0</v>
      </c>
      <c r="R647" s="230">
        <f>Q647*H647</f>
        <v>0</v>
      </c>
      <c r="S647" s="230">
        <v>0</v>
      </c>
      <c r="T647" s="231">
        <f>S647*H647</f>
        <v>0</v>
      </c>
      <c r="AR647" s="232" t="s">
        <v>86</v>
      </c>
      <c r="AT647" s="232" t="s">
        <v>145</v>
      </c>
      <c r="AU647" s="232" t="s">
        <v>86</v>
      </c>
      <c r="AY647" s="15" t="s">
        <v>142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15" t="s">
        <v>86</v>
      </c>
      <c r="BK647" s="233">
        <f>ROUND(I647*H647,2)</f>
        <v>0</v>
      </c>
      <c r="BL647" s="15" t="s">
        <v>86</v>
      </c>
      <c r="BM647" s="232" t="s">
        <v>925</v>
      </c>
    </row>
    <row r="648" s="1" customFormat="1">
      <c r="B648" s="36"/>
      <c r="C648" s="37"/>
      <c r="D648" s="234" t="s">
        <v>152</v>
      </c>
      <c r="E648" s="37"/>
      <c r="F648" s="235" t="s">
        <v>548</v>
      </c>
      <c r="G648" s="37"/>
      <c r="H648" s="37"/>
      <c r="I648" s="147"/>
      <c r="J648" s="37"/>
      <c r="K648" s="37"/>
      <c r="L648" s="41"/>
      <c r="M648" s="236"/>
      <c r="N648" s="84"/>
      <c r="O648" s="84"/>
      <c r="P648" s="84"/>
      <c r="Q648" s="84"/>
      <c r="R648" s="84"/>
      <c r="S648" s="84"/>
      <c r="T648" s="85"/>
      <c r="AT648" s="15" t="s">
        <v>152</v>
      </c>
      <c r="AU648" s="15" t="s">
        <v>86</v>
      </c>
    </row>
    <row r="649" s="1" customFormat="1">
      <c r="B649" s="36"/>
      <c r="C649" s="37"/>
      <c r="D649" s="234" t="s">
        <v>166</v>
      </c>
      <c r="E649" s="37"/>
      <c r="F649" s="247" t="s">
        <v>926</v>
      </c>
      <c r="G649" s="37"/>
      <c r="H649" s="37"/>
      <c r="I649" s="147"/>
      <c r="J649" s="37"/>
      <c r="K649" s="37"/>
      <c r="L649" s="41"/>
      <c r="M649" s="236"/>
      <c r="N649" s="84"/>
      <c r="O649" s="84"/>
      <c r="P649" s="84"/>
      <c r="Q649" s="84"/>
      <c r="R649" s="84"/>
      <c r="S649" s="84"/>
      <c r="T649" s="85"/>
      <c r="AT649" s="15" t="s">
        <v>166</v>
      </c>
      <c r="AU649" s="15" t="s">
        <v>86</v>
      </c>
    </row>
    <row r="650" s="1" customFormat="1" ht="24" customHeight="1">
      <c r="B650" s="36"/>
      <c r="C650" s="221" t="s">
        <v>927</v>
      </c>
      <c r="D650" s="221" t="s">
        <v>145</v>
      </c>
      <c r="E650" s="222" t="s">
        <v>793</v>
      </c>
      <c r="F650" s="223" t="s">
        <v>794</v>
      </c>
      <c r="G650" s="224" t="s">
        <v>156</v>
      </c>
      <c r="H650" s="225">
        <v>92</v>
      </c>
      <c r="I650" s="226"/>
      <c r="J650" s="227">
        <f>ROUND(I650*H650,2)</f>
        <v>0</v>
      </c>
      <c r="K650" s="223" t="s">
        <v>149</v>
      </c>
      <c r="L650" s="41"/>
      <c r="M650" s="228" t="s">
        <v>1</v>
      </c>
      <c r="N650" s="229" t="s">
        <v>44</v>
      </c>
      <c r="O650" s="84"/>
      <c r="P650" s="230">
        <f>O650*H650</f>
        <v>0</v>
      </c>
      <c r="Q650" s="230">
        <v>0</v>
      </c>
      <c r="R650" s="230">
        <f>Q650*H650</f>
        <v>0</v>
      </c>
      <c r="S650" s="230">
        <v>0</v>
      </c>
      <c r="T650" s="231">
        <f>S650*H650</f>
        <v>0</v>
      </c>
      <c r="AR650" s="232" t="s">
        <v>86</v>
      </c>
      <c r="AT650" s="232" t="s">
        <v>145</v>
      </c>
      <c r="AU650" s="232" t="s">
        <v>86</v>
      </c>
      <c r="AY650" s="15" t="s">
        <v>142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15" t="s">
        <v>86</v>
      </c>
      <c r="BK650" s="233">
        <f>ROUND(I650*H650,2)</f>
        <v>0</v>
      </c>
      <c r="BL650" s="15" t="s">
        <v>86</v>
      </c>
      <c r="BM650" s="232" t="s">
        <v>928</v>
      </c>
    </row>
    <row r="651" s="1" customFormat="1">
      <c r="B651" s="36"/>
      <c r="C651" s="37"/>
      <c r="D651" s="234" t="s">
        <v>152</v>
      </c>
      <c r="E651" s="37"/>
      <c r="F651" s="235" t="s">
        <v>794</v>
      </c>
      <c r="G651" s="37"/>
      <c r="H651" s="37"/>
      <c r="I651" s="147"/>
      <c r="J651" s="37"/>
      <c r="K651" s="37"/>
      <c r="L651" s="41"/>
      <c r="M651" s="236"/>
      <c r="N651" s="84"/>
      <c r="O651" s="84"/>
      <c r="P651" s="84"/>
      <c r="Q651" s="84"/>
      <c r="R651" s="84"/>
      <c r="S651" s="84"/>
      <c r="T651" s="85"/>
      <c r="AT651" s="15" t="s">
        <v>152</v>
      </c>
      <c r="AU651" s="15" t="s">
        <v>86</v>
      </c>
    </row>
    <row r="652" s="1" customFormat="1">
      <c r="B652" s="36"/>
      <c r="C652" s="37"/>
      <c r="D652" s="234" t="s">
        <v>166</v>
      </c>
      <c r="E652" s="37"/>
      <c r="F652" s="247" t="s">
        <v>929</v>
      </c>
      <c r="G652" s="37"/>
      <c r="H652" s="37"/>
      <c r="I652" s="147"/>
      <c r="J652" s="37"/>
      <c r="K652" s="37"/>
      <c r="L652" s="41"/>
      <c r="M652" s="236"/>
      <c r="N652" s="84"/>
      <c r="O652" s="84"/>
      <c r="P652" s="84"/>
      <c r="Q652" s="84"/>
      <c r="R652" s="84"/>
      <c r="S652" s="84"/>
      <c r="T652" s="85"/>
      <c r="AT652" s="15" t="s">
        <v>166</v>
      </c>
      <c r="AU652" s="15" t="s">
        <v>86</v>
      </c>
    </row>
    <row r="653" s="11" customFormat="1">
      <c r="B653" s="248"/>
      <c r="C653" s="249"/>
      <c r="D653" s="234" t="s">
        <v>410</v>
      </c>
      <c r="E653" s="250" t="s">
        <v>1</v>
      </c>
      <c r="F653" s="251" t="s">
        <v>930</v>
      </c>
      <c r="G653" s="249"/>
      <c r="H653" s="252">
        <v>20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AT653" s="258" t="s">
        <v>410</v>
      </c>
      <c r="AU653" s="258" t="s">
        <v>86</v>
      </c>
      <c r="AV653" s="11" t="s">
        <v>88</v>
      </c>
      <c r="AW653" s="11" t="s">
        <v>36</v>
      </c>
      <c r="AX653" s="11" t="s">
        <v>79</v>
      </c>
      <c r="AY653" s="258" t="s">
        <v>142</v>
      </c>
    </row>
    <row r="654" s="11" customFormat="1">
      <c r="B654" s="248"/>
      <c r="C654" s="249"/>
      <c r="D654" s="234" t="s">
        <v>410</v>
      </c>
      <c r="E654" s="250" t="s">
        <v>1</v>
      </c>
      <c r="F654" s="251" t="s">
        <v>931</v>
      </c>
      <c r="G654" s="249"/>
      <c r="H654" s="252">
        <v>42</v>
      </c>
      <c r="I654" s="253"/>
      <c r="J654" s="249"/>
      <c r="K654" s="249"/>
      <c r="L654" s="254"/>
      <c r="M654" s="255"/>
      <c r="N654" s="256"/>
      <c r="O654" s="256"/>
      <c r="P654" s="256"/>
      <c r="Q654" s="256"/>
      <c r="R654" s="256"/>
      <c r="S654" s="256"/>
      <c r="T654" s="257"/>
      <c r="AT654" s="258" t="s">
        <v>410</v>
      </c>
      <c r="AU654" s="258" t="s">
        <v>86</v>
      </c>
      <c r="AV654" s="11" t="s">
        <v>88</v>
      </c>
      <c r="AW654" s="11" t="s">
        <v>36</v>
      </c>
      <c r="AX654" s="11" t="s">
        <v>79</v>
      </c>
      <c r="AY654" s="258" t="s">
        <v>142</v>
      </c>
    </row>
    <row r="655" s="11" customFormat="1">
      <c r="B655" s="248"/>
      <c r="C655" s="249"/>
      <c r="D655" s="234" t="s">
        <v>410</v>
      </c>
      <c r="E655" s="250" t="s">
        <v>1</v>
      </c>
      <c r="F655" s="251" t="s">
        <v>932</v>
      </c>
      <c r="G655" s="249"/>
      <c r="H655" s="252">
        <v>30</v>
      </c>
      <c r="I655" s="253"/>
      <c r="J655" s="249"/>
      <c r="K655" s="249"/>
      <c r="L655" s="254"/>
      <c r="M655" s="255"/>
      <c r="N655" s="256"/>
      <c r="O655" s="256"/>
      <c r="P655" s="256"/>
      <c r="Q655" s="256"/>
      <c r="R655" s="256"/>
      <c r="S655" s="256"/>
      <c r="T655" s="257"/>
      <c r="AT655" s="258" t="s">
        <v>410</v>
      </c>
      <c r="AU655" s="258" t="s">
        <v>86</v>
      </c>
      <c r="AV655" s="11" t="s">
        <v>88</v>
      </c>
      <c r="AW655" s="11" t="s">
        <v>36</v>
      </c>
      <c r="AX655" s="11" t="s">
        <v>79</v>
      </c>
      <c r="AY655" s="258" t="s">
        <v>142</v>
      </c>
    </row>
    <row r="656" s="12" customFormat="1">
      <c r="B656" s="259"/>
      <c r="C656" s="260"/>
      <c r="D656" s="234" t="s">
        <v>410</v>
      </c>
      <c r="E656" s="261" t="s">
        <v>1</v>
      </c>
      <c r="F656" s="262" t="s">
        <v>413</v>
      </c>
      <c r="G656" s="260"/>
      <c r="H656" s="263">
        <v>92</v>
      </c>
      <c r="I656" s="264"/>
      <c r="J656" s="260"/>
      <c r="K656" s="260"/>
      <c r="L656" s="265"/>
      <c r="M656" s="266"/>
      <c r="N656" s="267"/>
      <c r="O656" s="267"/>
      <c r="P656" s="267"/>
      <c r="Q656" s="267"/>
      <c r="R656" s="267"/>
      <c r="S656" s="267"/>
      <c r="T656" s="268"/>
      <c r="AT656" s="269" t="s">
        <v>410</v>
      </c>
      <c r="AU656" s="269" t="s">
        <v>86</v>
      </c>
      <c r="AV656" s="12" t="s">
        <v>141</v>
      </c>
      <c r="AW656" s="12" t="s">
        <v>36</v>
      </c>
      <c r="AX656" s="12" t="s">
        <v>86</v>
      </c>
      <c r="AY656" s="269" t="s">
        <v>142</v>
      </c>
    </row>
    <row r="657" s="1" customFormat="1" ht="24" customHeight="1">
      <c r="B657" s="36"/>
      <c r="C657" s="237" t="s">
        <v>933</v>
      </c>
      <c r="D657" s="237" t="s">
        <v>160</v>
      </c>
      <c r="E657" s="238" t="s">
        <v>803</v>
      </c>
      <c r="F657" s="239" t="s">
        <v>804</v>
      </c>
      <c r="G657" s="240" t="s">
        <v>163</v>
      </c>
      <c r="H657" s="241">
        <v>2</v>
      </c>
      <c r="I657" s="242"/>
      <c r="J657" s="243">
        <f>ROUND(I657*H657,2)</f>
        <v>0</v>
      </c>
      <c r="K657" s="239" t="s">
        <v>149</v>
      </c>
      <c r="L657" s="244"/>
      <c r="M657" s="245" t="s">
        <v>1</v>
      </c>
      <c r="N657" s="246" t="s">
        <v>44</v>
      </c>
      <c r="O657" s="84"/>
      <c r="P657" s="230">
        <f>O657*H657</f>
        <v>0</v>
      </c>
      <c r="Q657" s="230">
        <v>0</v>
      </c>
      <c r="R657" s="230">
        <f>Q657*H657</f>
        <v>0</v>
      </c>
      <c r="S657" s="230">
        <v>0</v>
      </c>
      <c r="T657" s="231">
        <f>S657*H657</f>
        <v>0</v>
      </c>
      <c r="AR657" s="232" t="s">
        <v>88</v>
      </c>
      <c r="AT657" s="232" t="s">
        <v>160</v>
      </c>
      <c r="AU657" s="232" t="s">
        <v>86</v>
      </c>
      <c r="AY657" s="15" t="s">
        <v>142</v>
      </c>
      <c r="BE657" s="233">
        <f>IF(N657="základní",J657,0)</f>
        <v>0</v>
      </c>
      <c r="BF657" s="233">
        <f>IF(N657="snížená",J657,0)</f>
        <v>0</v>
      </c>
      <c r="BG657" s="233">
        <f>IF(N657="zákl. přenesená",J657,0)</f>
        <v>0</v>
      </c>
      <c r="BH657" s="233">
        <f>IF(N657="sníž. přenesená",J657,0)</f>
        <v>0</v>
      </c>
      <c r="BI657" s="233">
        <f>IF(N657="nulová",J657,0)</f>
        <v>0</v>
      </c>
      <c r="BJ657" s="15" t="s">
        <v>86</v>
      </c>
      <c r="BK657" s="233">
        <f>ROUND(I657*H657,2)</f>
        <v>0</v>
      </c>
      <c r="BL657" s="15" t="s">
        <v>86</v>
      </c>
      <c r="BM657" s="232" t="s">
        <v>934</v>
      </c>
    </row>
    <row r="658" s="1" customFormat="1">
      <c r="B658" s="36"/>
      <c r="C658" s="37"/>
      <c r="D658" s="234" t="s">
        <v>152</v>
      </c>
      <c r="E658" s="37"/>
      <c r="F658" s="235" t="s">
        <v>804</v>
      </c>
      <c r="G658" s="37"/>
      <c r="H658" s="37"/>
      <c r="I658" s="147"/>
      <c r="J658" s="37"/>
      <c r="K658" s="37"/>
      <c r="L658" s="41"/>
      <c r="M658" s="236"/>
      <c r="N658" s="84"/>
      <c r="O658" s="84"/>
      <c r="P658" s="84"/>
      <c r="Q658" s="84"/>
      <c r="R658" s="84"/>
      <c r="S658" s="84"/>
      <c r="T658" s="85"/>
      <c r="AT658" s="15" t="s">
        <v>152</v>
      </c>
      <c r="AU658" s="15" t="s">
        <v>86</v>
      </c>
    </row>
    <row r="659" s="1" customFormat="1">
      <c r="B659" s="36"/>
      <c r="C659" s="37"/>
      <c r="D659" s="234" t="s">
        <v>166</v>
      </c>
      <c r="E659" s="37"/>
      <c r="F659" s="247" t="s">
        <v>935</v>
      </c>
      <c r="G659" s="37"/>
      <c r="H659" s="37"/>
      <c r="I659" s="147"/>
      <c r="J659" s="37"/>
      <c r="K659" s="37"/>
      <c r="L659" s="41"/>
      <c r="M659" s="236"/>
      <c r="N659" s="84"/>
      <c r="O659" s="84"/>
      <c r="P659" s="84"/>
      <c r="Q659" s="84"/>
      <c r="R659" s="84"/>
      <c r="S659" s="84"/>
      <c r="T659" s="85"/>
      <c r="AT659" s="15" t="s">
        <v>166</v>
      </c>
      <c r="AU659" s="15" t="s">
        <v>86</v>
      </c>
    </row>
    <row r="660" s="1" customFormat="1" ht="36" customHeight="1">
      <c r="B660" s="36"/>
      <c r="C660" s="221" t="s">
        <v>936</v>
      </c>
      <c r="D660" s="221" t="s">
        <v>145</v>
      </c>
      <c r="E660" s="222" t="s">
        <v>659</v>
      </c>
      <c r="F660" s="223" t="s">
        <v>660</v>
      </c>
      <c r="G660" s="224" t="s">
        <v>163</v>
      </c>
      <c r="H660" s="225">
        <v>2</v>
      </c>
      <c r="I660" s="226"/>
      <c r="J660" s="227">
        <f>ROUND(I660*H660,2)</f>
        <v>0</v>
      </c>
      <c r="K660" s="223" t="s">
        <v>149</v>
      </c>
      <c r="L660" s="41"/>
      <c r="M660" s="228" t="s">
        <v>1</v>
      </c>
      <c r="N660" s="229" t="s">
        <v>44</v>
      </c>
      <c r="O660" s="84"/>
      <c r="P660" s="230">
        <f>O660*H660</f>
        <v>0</v>
      </c>
      <c r="Q660" s="230">
        <v>0</v>
      </c>
      <c r="R660" s="230">
        <f>Q660*H660</f>
        <v>0</v>
      </c>
      <c r="S660" s="230">
        <v>0</v>
      </c>
      <c r="T660" s="231">
        <f>S660*H660</f>
        <v>0</v>
      </c>
      <c r="AR660" s="232" t="s">
        <v>86</v>
      </c>
      <c r="AT660" s="232" t="s">
        <v>145</v>
      </c>
      <c r="AU660" s="232" t="s">
        <v>86</v>
      </c>
      <c r="AY660" s="15" t="s">
        <v>142</v>
      </c>
      <c r="BE660" s="233">
        <f>IF(N660="základní",J660,0)</f>
        <v>0</v>
      </c>
      <c r="BF660" s="233">
        <f>IF(N660="snížená",J660,0)</f>
        <v>0</v>
      </c>
      <c r="BG660" s="233">
        <f>IF(N660="zákl. přenesená",J660,0)</f>
        <v>0</v>
      </c>
      <c r="BH660" s="233">
        <f>IF(N660="sníž. přenesená",J660,0)</f>
        <v>0</v>
      </c>
      <c r="BI660" s="233">
        <f>IF(N660="nulová",J660,0)</f>
        <v>0</v>
      </c>
      <c r="BJ660" s="15" t="s">
        <v>86</v>
      </c>
      <c r="BK660" s="233">
        <f>ROUND(I660*H660,2)</f>
        <v>0</v>
      </c>
      <c r="BL660" s="15" t="s">
        <v>86</v>
      </c>
      <c r="BM660" s="232" t="s">
        <v>937</v>
      </c>
    </row>
    <row r="661" s="1" customFormat="1">
      <c r="B661" s="36"/>
      <c r="C661" s="37"/>
      <c r="D661" s="234" t="s">
        <v>152</v>
      </c>
      <c r="E661" s="37"/>
      <c r="F661" s="235" t="s">
        <v>660</v>
      </c>
      <c r="G661" s="37"/>
      <c r="H661" s="37"/>
      <c r="I661" s="147"/>
      <c r="J661" s="37"/>
      <c r="K661" s="37"/>
      <c r="L661" s="41"/>
      <c r="M661" s="236"/>
      <c r="N661" s="84"/>
      <c r="O661" s="84"/>
      <c r="P661" s="84"/>
      <c r="Q661" s="84"/>
      <c r="R661" s="84"/>
      <c r="S661" s="84"/>
      <c r="T661" s="85"/>
      <c r="AT661" s="15" t="s">
        <v>152</v>
      </c>
      <c r="AU661" s="15" t="s">
        <v>86</v>
      </c>
    </row>
    <row r="662" s="1" customFormat="1">
      <c r="B662" s="36"/>
      <c r="C662" s="37"/>
      <c r="D662" s="234" t="s">
        <v>166</v>
      </c>
      <c r="E662" s="37"/>
      <c r="F662" s="247" t="s">
        <v>935</v>
      </c>
      <c r="G662" s="37"/>
      <c r="H662" s="37"/>
      <c r="I662" s="147"/>
      <c r="J662" s="37"/>
      <c r="K662" s="37"/>
      <c r="L662" s="41"/>
      <c r="M662" s="236"/>
      <c r="N662" s="84"/>
      <c r="O662" s="84"/>
      <c r="P662" s="84"/>
      <c r="Q662" s="84"/>
      <c r="R662" s="84"/>
      <c r="S662" s="84"/>
      <c r="T662" s="85"/>
      <c r="AT662" s="15" t="s">
        <v>166</v>
      </c>
      <c r="AU662" s="15" t="s">
        <v>86</v>
      </c>
    </row>
    <row r="663" s="1" customFormat="1" ht="48" customHeight="1">
      <c r="B663" s="36"/>
      <c r="C663" s="237" t="s">
        <v>938</v>
      </c>
      <c r="D663" s="237" t="s">
        <v>160</v>
      </c>
      <c r="E663" s="238" t="s">
        <v>279</v>
      </c>
      <c r="F663" s="239" t="s">
        <v>280</v>
      </c>
      <c r="G663" s="240" t="s">
        <v>156</v>
      </c>
      <c r="H663" s="241">
        <v>6</v>
      </c>
      <c r="I663" s="242"/>
      <c r="J663" s="243">
        <f>ROUND(I663*H663,2)</f>
        <v>0</v>
      </c>
      <c r="K663" s="239" t="s">
        <v>149</v>
      </c>
      <c r="L663" s="244"/>
      <c r="M663" s="245" t="s">
        <v>1</v>
      </c>
      <c r="N663" s="246" t="s">
        <v>44</v>
      </c>
      <c r="O663" s="84"/>
      <c r="P663" s="230">
        <f>O663*H663</f>
        <v>0</v>
      </c>
      <c r="Q663" s="230">
        <v>0</v>
      </c>
      <c r="R663" s="230">
        <f>Q663*H663</f>
        <v>0</v>
      </c>
      <c r="S663" s="230">
        <v>0</v>
      </c>
      <c r="T663" s="231">
        <f>S663*H663</f>
        <v>0</v>
      </c>
      <c r="AR663" s="232" t="s">
        <v>179</v>
      </c>
      <c r="AT663" s="232" t="s">
        <v>160</v>
      </c>
      <c r="AU663" s="232" t="s">
        <v>86</v>
      </c>
      <c r="AY663" s="15" t="s">
        <v>142</v>
      </c>
      <c r="BE663" s="233">
        <f>IF(N663="základní",J663,0)</f>
        <v>0</v>
      </c>
      <c r="BF663" s="233">
        <f>IF(N663="snížená",J663,0)</f>
        <v>0</v>
      </c>
      <c r="BG663" s="233">
        <f>IF(N663="zákl. přenesená",J663,0)</f>
        <v>0</v>
      </c>
      <c r="BH663" s="233">
        <f>IF(N663="sníž. přenesená",J663,0)</f>
        <v>0</v>
      </c>
      <c r="BI663" s="233">
        <f>IF(N663="nulová",J663,0)</f>
        <v>0</v>
      </c>
      <c r="BJ663" s="15" t="s">
        <v>86</v>
      </c>
      <c r="BK663" s="233">
        <f>ROUND(I663*H663,2)</f>
        <v>0</v>
      </c>
      <c r="BL663" s="15" t="s">
        <v>141</v>
      </c>
      <c r="BM663" s="232" t="s">
        <v>939</v>
      </c>
    </row>
    <row r="664" s="1" customFormat="1">
      <c r="B664" s="36"/>
      <c r="C664" s="37"/>
      <c r="D664" s="234" t="s">
        <v>152</v>
      </c>
      <c r="E664" s="37"/>
      <c r="F664" s="235" t="s">
        <v>280</v>
      </c>
      <c r="G664" s="37"/>
      <c r="H664" s="37"/>
      <c r="I664" s="147"/>
      <c r="J664" s="37"/>
      <c r="K664" s="37"/>
      <c r="L664" s="41"/>
      <c r="M664" s="236"/>
      <c r="N664" s="84"/>
      <c r="O664" s="84"/>
      <c r="P664" s="84"/>
      <c r="Q664" s="84"/>
      <c r="R664" s="84"/>
      <c r="S664" s="84"/>
      <c r="T664" s="85"/>
      <c r="AT664" s="15" t="s">
        <v>152</v>
      </c>
      <c r="AU664" s="15" t="s">
        <v>86</v>
      </c>
    </row>
    <row r="665" s="1" customFormat="1">
      <c r="B665" s="36"/>
      <c r="C665" s="37"/>
      <c r="D665" s="234" t="s">
        <v>166</v>
      </c>
      <c r="E665" s="37"/>
      <c r="F665" s="247" t="s">
        <v>940</v>
      </c>
      <c r="G665" s="37"/>
      <c r="H665" s="37"/>
      <c r="I665" s="147"/>
      <c r="J665" s="37"/>
      <c r="K665" s="37"/>
      <c r="L665" s="41"/>
      <c r="M665" s="236"/>
      <c r="N665" s="84"/>
      <c r="O665" s="84"/>
      <c r="P665" s="84"/>
      <c r="Q665" s="84"/>
      <c r="R665" s="84"/>
      <c r="S665" s="84"/>
      <c r="T665" s="85"/>
      <c r="AT665" s="15" t="s">
        <v>166</v>
      </c>
      <c r="AU665" s="15" t="s">
        <v>86</v>
      </c>
    </row>
    <row r="666" s="1" customFormat="1" ht="24" customHeight="1">
      <c r="B666" s="36"/>
      <c r="C666" s="221" t="s">
        <v>941</v>
      </c>
      <c r="D666" s="221" t="s">
        <v>145</v>
      </c>
      <c r="E666" s="222" t="s">
        <v>284</v>
      </c>
      <c r="F666" s="223" t="s">
        <v>285</v>
      </c>
      <c r="G666" s="224" t="s">
        <v>156</v>
      </c>
      <c r="H666" s="225">
        <v>6</v>
      </c>
      <c r="I666" s="226"/>
      <c r="J666" s="227">
        <f>ROUND(I666*H666,2)</f>
        <v>0</v>
      </c>
      <c r="K666" s="223" t="s">
        <v>149</v>
      </c>
      <c r="L666" s="41"/>
      <c r="M666" s="228" t="s">
        <v>1</v>
      </c>
      <c r="N666" s="229" t="s">
        <v>44</v>
      </c>
      <c r="O666" s="84"/>
      <c r="P666" s="230">
        <f>O666*H666</f>
        <v>0</v>
      </c>
      <c r="Q666" s="230">
        <v>0</v>
      </c>
      <c r="R666" s="230">
        <f>Q666*H666</f>
        <v>0</v>
      </c>
      <c r="S666" s="230">
        <v>0</v>
      </c>
      <c r="T666" s="231">
        <f>S666*H666</f>
        <v>0</v>
      </c>
      <c r="AR666" s="232" t="s">
        <v>150</v>
      </c>
      <c r="AT666" s="232" t="s">
        <v>145</v>
      </c>
      <c r="AU666" s="232" t="s">
        <v>86</v>
      </c>
      <c r="AY666" s="15" t="s">
        <v>142</v>
      </c>
      <c r="BE666" s="233">
        <f>IF(N666="základní",J666,0)</f>
        <v>0</v>
      </c>
      <c r="BF666" s="233">
        <f>IF(N666="snížená",J666,0)</f>
        <v>0</v>
      </c>
      <c r="BG666" s="233">
        <f>IF(N666="zákl. přenesená",J666,0)</f>
        <v>0</v>
      </c>
      <c r="BH666" s="233">
        <f>IF(N666="sníž. přenesená",J666,0)</f>
        <v>0</v>
      </c>
      <c r="BI666" s="233">
        <f>IF(N666="nulová",J666,0)</f>
        <v>0</v>
      </c>
      <c r="BJ666" s="15" t="s">
        <v>86</v>
      </c>
      <c r="BK666" s="233">
        <f>ROUND(I666*H666,2)</f>
        <v>0</v>
      </c>
      <c r="BL666" s="15" t="s">
        <v>150</v>
      </c>
      <c r="BM666" s="232" t="s">
        <v>942</v>
      </c>
    </row>
    <row r="667" s="1" customFormat="1">
      <c r="B667" s="36"/>
      <c r="C667" s="37"/>
      <c r="D667" s="234" t="s">
        <v>152</v>
      </c>
      <c r="E667" s="37"/>
      <c r="F667" s="235" t="s">
        <v>285</v>
      </c>
      <c r="G667" s="37"/>
      <c r="H667" s="37"/>
      <c r="I667" s="147"/>
      <c r="J667" s="37"/>
      <c r="K667" s="37"/>
      <c r="L667" s="41"/>
      <c r="M667" s="236"/>
      <c r="N667" s="84"/>
      <c r="O667" s="84"/>
      <c r="P667" s="84"/>
      <c r="Q667" s="84"/>
      <c r="R667" s="84"/>
      <c r="S667" s="84"/>
      <c r="T667" s="85"/>
      <c r="AT667" s="15" t="s">
        <v>152</v>
      </c>
      <c r="AU667" s="15" t="s">
        <v>86</v>
      </c>
    </row>
    <row r="668" s="1" customFormat="1">
      <c r="B668" s="36"/>
      <c r="C668" s="37"/>
      <c r="D668" s="234" t="s">
        <v>166</v>
      </c>
      <c r="E668" s="37"/>
      <c r="F668" s="247" t="s">
        <v>943</v>
      </c>
      <c r="G668" s="37"/>
      <c r="H668" s="37"/>
      <c r="I668" s="147"/>
      <c r="J668" s="37"/>
      <c r="K668" s="37"/>
      <c r="L668" s="41"/>
      <c r="M668" s="236"/>
      <c r="N668" s="84"/>
      <c r="O668" s="84"/>
      <c r="P668" s="84"/>
      <c r="Q668" s="84"/>
      <c r="R668" s="84"/>
      <c r="S668" s="84"/>
      <c r="T668" s="85"/>
      <c r="AT668" s="15" t="s">
        <v>166</v>
      </c>
      <c r="AU668" s="15" t="s">
        <v>86</v>
      </c>
    </row>
    <row r="669" s="1" customFormat="1" ht="24" customHeight="1">
      <c r="B669" s="36"/>
      <c r="C669" s="237" t="s">
        <v>944</v>
      </c>
      <c r="D669" s="237" t="s">
        <v>160</v>
      </c>
      <c r="E669" s="238" t="s">
        <v>215</v>
      </c>
      <c r="F669" s="239" t="s">
        <v>216</v>
      </c>
      <c r="G669" s="240" t="s">
        <v>163</v>
      </c>
      <c r="H669" s="241">
        <v>4</v>
      </c>
      <c r="I669" s="242"/>
      <c r="J669" s="243">
        <f>ROUND(I669*H669,2)</f>
        <v>0</v>
      </c>
      <c r="K669" s="239" t="s">
        <v>149</v>
      </c>
      <c r="L669" s="244"/>
      <c r="M669" s="245" t="s">
        <v>1</v>
      </c>
      <c r="N669" s="246" t="s">
        <v>44</v>
      </c>
      <c r="O669" s="84"/>
      <c r="P669" s="230">
        <f>O669*H669</f>
        <v>0</v>
      </c>
      <c r="Q669" s="230">
        <v>0</v>
      </c>
      <c r="R669" s="230">
        <f>Q669*H669</f>
        <v>0</v>
      </c>
      <c r="S669" s="230">
        <v>0</v>
      </c>
      <c r="T669" s="231">
        <f>S669*H669</f>
        <v>0</v>
      </c>
      <c r="AR669" s="232" t="s">
        <v>150</v>
      </c>
      <c r="AT669" s="232" t="s">
        <v>160</v>
      </c>
      <c r="AU669" s="232" t="s">
        <v>86</v>
      </c>
      <c r="AY669" s="15" t="s">
        <v>142</v>
      </c>
      <c r="BE669" s="233">
        <f>IF(N669="základní",J669,0)</f>
        <v>0</v>
      </c>
      <c r="BF669" s="233">
        <f>IF(N669="snížená",J669,0)</f>
        <v>0</v>
      </c>
      <c r="BG669" s="233">
        <f>IF(N669="zákl. přenesená",J669,0)</f>
        <v>0</v>
      </c>
      <c r="BH669" s="233">
        <f>IF(N669="sníž. přenesená",J669,0)</f>
        <v>0</v>
      </c>
      <c r="BI669" s="233">
        <f>IF(N669="nulová",J669,0)</f>
        <v>0</v>
      </c>
      <c r="BJ669" s="15" t="s">
        <v>86</v>
      </c>
      <c r="BK669" s="233">
        <f>ROUND(I669*H669,2)</f>
        <v>0</v>
      </c>
      <c r="BL669" s="15" t="s">
        <v>150</v>
      </c>
      <c r="BM669" s="232" t="s">
        <v>945</v>
      </c>
    </row>
    <row r="670" s="1" customFormat="1">
      <c r="B670" s="36"/>
      <c r="C670" s="37"/>
      <c r="D670" s="234" t="s">
        <v>152</v>
      </c>
      <c r="E670" s="37"/>
      <c r="F670" s="235" t="s">
        <v>216</v>
      </c>
      <c r="G670" s="37"/>
      <c r="H670" s="37"/>
      <c r="I670" s="147"/>
      <c r="J670" s="37"/>
      <c r="K670" s="37"/>
      <c r="L670" s="41"/>
      <c r="M670" s="236"/>
      <c r="N670" s="84"/>
      <c r="O670" s="84"/>
      <c r="P670" s="84"/>
      <c r="Q670" s="84"/>
      <c r="R670" s="84"/>
      <c r="S670" s="84"/>
      <c r="T670" s="85"/>
      <c r="AT670" s="15" t="s">
        <v>152</v>
      </c>
      <c r="AU670" s="15" t="s">
        <v>86</v>
      </c>
    </row>
    <row r="671" s="1" customFormat="1">
      <c r="B671" s="36"/>
      <c r="C671" s="37"/>
      <c r="D671" s="234" t="s">
        <v>166</v>
      </c>
      <c r="E671" s="37"/>
      <c r="F671" s="247" t="s">
        <v>946</v>
      </c>
      <c r="G671" s="37"/>
      <c r="H671" s="37"/>
      <c r="I671" s="147"/>
      <c r="J671" s="37"/>
      <c r="K671" s="37"/>
      <c r="L671" s="41"/>
      <c r="M671" s="236"/>
      <c r="N671" s="84"/>
      <c r="O671" s="84"/>
      <c r="P671" s="84"/>
      <c r="Q671" s="84"/>
      <c r="R671" s="84"/>
      <c r="S671" s="84"/>
      <c r="T671" s="85"/>
      <c r="AT671" s="15" t="s">
        <v>166</v>
      </c>
      <c r="AU671" s="15" t="s">
        <v>86</v>
      </c>
    </row>
    <row r="672" s="1" customFormat="1" ht="36" customHeight="1">
      <c r="B672" s="36"/>
      <c r="C672" s="221" t="s">
        <v>947</v>
      </c>
      <c r="D672" s="221" t="s">
        <v>145</v>
      </c>
      <c r="E672" s="222" t="s">
        <v>819</v>
      </c>
      <c r="F672" s="223" t="s">
        <v>820</v>
      </c>
      <c r="G672" s="224" t="s">
        <v>163</v>
      </c>
      <c r="H672" s="225">
        <v>4</v>
      </c>
      <c r="I672" s="226"/>
      <c r="J672" s="227">
        <f>ROUND(I672*H672,2)</f>
        <v>0</v>
      </c>
      <c r="K672" s="223" t="s">
        <v>149</v>
      </c>
      <c r="L672" s="41"/>
      <c r="M672" s="228" t="s">
        <v>1</v>
      </c>
      <c r="N672" s="229" t="s">
        <v>44</v>
      </c>
      <c r="O672" s="84"/>
      <c r="P672" s="230">
        <f>O672*H672</f>
        <v>0</v>
      </c>
      <c r="Q672" s="230">
        <v>0</v>
      </c>
      <c r="R672" s="230">
        <f>Q672*H672</f>
        <v>0</v>
      </c>
      <c r="S672" s="230">
        <v>0</v>
      </c>
      <c r="T672" s="231">
        <f>S672*H672</f>
        <v>0</v>
      </c>
      <c r="AR672" s="232" t="s">
        <v>150</v>
      </c>
      <c r="AT672" s="232" t="s">
        <v>145</v>
      </c>
      <c r="AU672" s="232" t="s">
        <v>86</v>
      </c>
      <c r="AY672" s="15" t="s">
        <v>142</v>
      </c>
      <c r="BE672" s="233">
        <f>IF(N672="základní",J672,0)</f>
        <v>0</v>
      </c>
      <c r="BF672" s="233">
        <f>IF(N672="snížená",J672,0)</f>
        <v>0</v>
      </c>
      <c r="BG672" s="233">
        <f>IF(N672="zákl. přenesená",J672,0)</f>
        <v>0</v>
      </c>
      <c r="BH672" s="233">
        <f>IF(N672="sníž. přenesená",J672,0)</f>
        <v>0</v>
      </c>
      <c r="BI672" s="233">
        <f>IF(N672="nulová",J672,0)</f>
        <v>0</v>
      </c>
      <c r="BJ672" s="15" t="s">
        <v>86</v>
      </c>
      <c r="BK672" s="233">
        <f>ROUND(I672*H672,2)</f>
        <v>0</v>
      </c>
      <c r="BL672" s="15" t="s">
        <v>150</v>
      </c>
      <c r="BM672" s="232" t="s">
        <v>948</v>
      </c>
    </row>
    <row r="673" s="1" customFormat="1">
      <c r="B673" s="36"/>
      <c r="C673" s="37"/>
      <c r="D673" s="234" t="s">
        <v>152</v>
      </c>
      <c r="E673" s="37"/>
      <c r="F673" s="235" t="s">
        <v>820</v>
      </c>
      <c r="G673" s="37"/>
      <c r="H673" s="37"/>
      <c r="I673" s="147"/>
      <c r="J673" s="37"/>
      <c r="K673" s="37"/>
      <c r="L673" s="41"/>
      <c r="M673" s="236"/>
      <c r="N673" s="84"/>
      <c r="O673" s="84"/>
      <c r="P673" s="84"/>
      <c r="Q673" s="84"/>
      <c r="R673" s="84"/>
      <c r="S673" s="84"/>
      <c r="T673" s="85"/>
      <c r="AT673" s="15" t="s">
        <v>152</v>
      </c>
      <c r="AU673" s="15" t="s">
        <v>86</v>
      </c>
    </row>
    <row r="674" s="1" customFormat="1">
      <c r="B674" s="36"/>
      <c r="C674" s="37"/>
      <c r="D674" s="234" t="s">
        <v>166</v>
      </c>
      <c r="E674" s="37"/>
      <c r="F674" s="247" t="s">
        <v>943</v>
      </c>
      <c r="G674" s="37"/>
      <c r="H674" s="37"/>
      <c r="I674" s="147"/>
      <c r="J674" s="37"/>
      <c r="K674" s="37"/>
      <c r="L674" s="41"/>
      <c r="M674" s="236"/>
      <c r="N674" s="84"/>
      <c r="O674" s="84"/>
      <c r="P674" s="84"/>
      <c r="Q674" s="84"/>
      <c r="R674" s="84"/>
      <c r="S674" s="84"/>
      <c r="T674" s="85"/>
      <c r="AT674" s="15" t="s">
        <v>166</v>
      </c>
      <c r="AU674" s="15" t="s">
        <v>86</v>
      </c>
    </row>
    <row r="675" s="1" customFormat="1" ht="36" customHeight="1">
      <c r="B675" s="36"/>
      <c r="C675" s="237" t="s">
        <v>949</v>
      </c>
      <c r="D675" s="237" t="s">
        <v>160</v>
      </c>
      <c r="E675" s="238" t="s">
        <v>950</v>
      </c>
      <c r="F675" s="239" t="s">
        <v>951</v>
      </c>
      <c r="G675" s="240" t="s">
        <v>163</v>
      </c>
      <c r="H675" s="241">
        <v>2</v>
      </c>
      <c r="I675" s="242"/>
      <c r="J675" s="243">
        <f>ROUND(I675*H675,2)</f>
        <v>0</v>
      </c>
      <c r="K675" s="239" t="s">
        <v>201</v>
      </c>
      <c r="L675" s="244"/>
      <c r="M675" s="245" t="s">
        <v>1</v>
      </c>
      <c r="N675" s="246" t="s">
        <v>44</v>
      </c>
      <c r="O675" s="84"/>
      <c r="P675" s="230">
        <f>O675*H675</f>
        <v>0</v>
      </c>
      <c r="Q675" s="230">
        <v>0</v>
      </c>
      <c r="R675" s="230">
        <f>Q675*H675</f>
        <v>0</v>
      </c>
      <c r="S675" s="230">
        <v>0</v>
      </c>
      <c r="T675" s="231">
        <f>S675*H675</f>
        <v>0</v>
      </c>
      <c r="AR675" s="232" t="s">
        <v>88</v>
      </c>
      <c r="AT675" s="232" t="s">
        <v>160</v>
      </c>
      <c r="AU675" s="232" t="s">
        <v>86</v>
      </c>
      <c r="AY675" s="15" t="s">
        <v>142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15" t="s">
        <v>86</v>
      </c>
      <c r="BK675" s="233">
        <f>ROUND(I675*H675,2)</f>
        <v>0</v>
      </c>
      <c r="BL675" s="15" t="s">
        <v>86</v>
      </c>
      <c r="BM675" s="232" t="s">
        <v>952</v>
      </c>
    </row>
    <row r="676" s="1" customFormat="1">
      <c r="B676" s="36"/>
      <c r="C676" s="37"/>
      <c r="D676" s="234" t="s">
        <v>152</v>
      </c>
      <c r="E676" s="37"/>
      <c r="F676" s="235" t="s">
        <v>951</v>
      </c>
      <c r="G676" s="37"/>
      <c r="H676" s="37"/>
      <c r="I676" s="147"/>
      <c r="J676" s="37"/>
      <c r="K676" s="37"/>
      <c r="L676" s="41"/>
      <c r="M676" s="236"/>
      <c r="N676" s="84"/>
      <c r="O676" s="84"/>
      <c r="P676" s="84"/>
      <c r="Q676" s="84"/>
      <c r="R676" s="84"/>
      <c r="S676" s="84"/>
      <c r="T676" s="85"/>
      <c r="AT676" s="15" t="s">
        <v>152</v>
      </c>
      <c r="AU676" s="15" t="s">
        <v>86</v>
      </c>
    </row>
    <row r="677" s="1" customFormat="1">
      <c r="B677" s="36"/>
      <c r="C677" s="37"/>
      <c r="D677" s="234" t="s">
        <v>166</v>
      </c>
      <c r="E677" s="37"/>
      <c r="F677" s="247" t="s">
        <v>953</v>
      </c>
      <c r="G677" s="37"/>
      <c r="H677" s="37"/>
      <c r="I677" s="147"/>
      <c r="J677" s="37"/>
      <c r="K677" s="37"/>
      <c r="L677" s="41"/>
      <c r="M677" s="236"/>
      <c r="N677" s="84"/>
      <c r="O677" s="84"/>
      <c r="P677" s="84"/>
      <c r="Q677" s="84"/>
      <c r="R677" s="84"/>
      <c r="S677" s="84"/>
      <c r="T677" s="85"/>
      <c r="AT677" s="15" t="s">
        <v>166</v>
      </c>
      <c r="AU677" s="15" t="s">
        <v>86</v>
      </c>
    </row>
    <row r="678" s="1" customFormat="1" ht="36" customHeight="1">
      <c r="B678" s="36"/>
      <c r="C678" s="237" t="s">
        <v>954</v>
      </c>
      <c r="D678" s="237" t="s">
        <v>160</v>
      </c>
      <c r="E678" s="238" t="s">
        <v>955</v>
      </c>
      <c r="F678" s="239" t="s">
        <v>956</v>
      </c>
      <c r="G678" s="240" t="s">
        <v>163</v>
      </c>
      <c r="H678" s="241">
        <v>2</v>
      </c>
      <c r="I678" s="242"/>
      <c r="J678" s="243">
        <f>ROUND(I678*H678,2)</f>
        <v>0</v>
      </c>
      <c r="K678" s="239" t="s">
        <v>201</v>
      </c>
      <c r="L678" s="244"/>
      <c r="M678" s="245" t="s">
        <v>1</v>
      </c>
      <c r="N678" s="246" t="s">
        <v>44</v>
      </c>
      <c r="O678" s="84"/>
      <c r="P678" s="230">
        <f>O678*H678</f>
        <v>0</v>
      </c>
      <c r="Q678" s="230">
        <v>0</v>
      </c>
      <c r="R678" s="230">
        <f>Q678*H678</f>
        <v>0</v>
      </c>
      <c r="S678" s="230">
        <v>0</v>
      </c>
      <c r="T678" s="231">
        <f>S678*H678</f>
        <v>0</v>
      </c>
      <c r="AR678" s="232" t="s">
        <v>88</v>
      </c>
      <c r="AT678" s="232" t="s">
        <v>160</v>
      </c>
      <c r="AU678" s="232" t="s">
        <v>86</v>
      </c>
      <c r="AY678" s="15" t="s">
        <v>142</v>
      </c>
      <c r="BE678" s="233">
        <f>IF(N678="základní",J678,0)</f>
        <v>0</v>
      </c>
      <c r="BF678" s="233">
        <f>IF(N678="snížená",J678,0)</f>
        <v>0</v>
      </c>
      <c r="BG678" s="233">
        <f>IF(N678="zákl. přenesená",J678,0)</f>
        <v>0</v>
      </c>
      <c r="BH678" s="233">
        <f>IF(N678="sníž. přenesená",J678,0)</f>
        <v>0</v>
      </c>
      <c r="BI678" s="233">
        <f>IF(N678="nulová",J678,0)</f>
        <v>0</v>
      </c>
      <c r="BJ678" s="15" t="s">
        <v>86</v>
      </c>
      <c r="BK678" s="233">
        <f>ROUND(I678*H678,2)</f>
        <v>0</v>
      </c>
      <c r="BL678" s="15" t="s">
        <v>86</v>
      </c>
      <c r="BM678" s="232" t="s">
        <v>957</v>
      </c>
    </row>
    <row r="679" s="1" customFormat="1">
      <c r="B679" s="36"/>
      <c r="C679" s="37"/>
      <c r="D679" s="234" t="s">
        <v>152</v>
      </c>
      <c r="E679" s="37"/>
      <c r="F679" s="235" t="s">
        <v>956</v>
      </c>
      <c r="G679" s="37"/>
      <c r="H679" s="37"/>
      <c r="I679" s="147"/>
      <c r="J679" s="37"/>
      <c r="K679" s="37"/>
      <c r="L679" s="41"/>
      <c r="M679" s="236"/>
      <c r="N679" s="84"/>
      <c r="O679" s="84"/>
      <c r="P679" s="84"/>
      <c r="Q679" s="84"/>
      <c r="R679" s="84"/>
      <c r="S679" s="84"/>
      <c r="T679" s="85"/>
      <c r="AT679" s="15" t="s">
        <v>152</v>
      </c>
      <c r="AU679" s="15" t="s">
        <v>86</v>
      </c>
    </row>
    <row r="680" s="1" customFormat="1">
      <c r="B680" s="36"/>
      <c r="C680" s="37"/>
      <c r="D680" s="234" t="s">
        <v>166</v>
      </c>
      <c r="E680" s="37"/>
      <c r="F680" s="247" t="s">
        <v>958</v>
      </c>
      <c r="G680" s="37"/>
      <c r="H680" s="37"/>
      <c r="I680" s="147"/>
      <c r="J680" s="37"/>
      <c r="K680" s="37"/>
      <c r="L680" s="41"/>
      <c r="M680" s="236"/>
      <c r="N680" s="84"/>
      <c r="O680" s="84"/>
      <c r="P680" s="84"/>
      <c r="Q680" s="84"/>
      <c r="R680" s="84"/>
      <c r="S680" s="84"/>
      <c r="T680" s="85"/>
      <c r="AT680" s="15" t="s">
        <v>166</v>
      </c>
      <c r="AU680" s="15" t="s">
        <v>86</v>
      </c>
    </row>
    <row r="681" s="1" customFormat="1" ht="36" customHeight="1">
      <c r="B681" s="36"/>
      <c r="C681" s="237" t="s">
        <v>959</v>
      </c>
      <c r="D681" s="237" t="s">
        <v>160</v>
      </c>
      <c r="E681" s="238" t="s">
        <v>960</v>
      </c>
      <c r="F681" s="239" t="s">
        <v>961</v>
      </c>
      <c r="G681" s="240" t="s">
        <v>163</v>
      </c>
      <c r="H681" s="241">
        <v>3</v>
      </c>
      <c r="I681" s="242"/>
      <c r="J681" s="243">
        <f>ROUND(I681*H681,2)</f>
        <v>0</v>
      </c>
      <c r="K681" s="239" t="s">
        <v>149</v>
      </c>
      <c r="L681" s="244"/>
      <c r="M681" s="245" t="s">
        <v>1</v>
      </c>
      <c r="N681" s="246" t="s">
        <v>44</v>
      </c>
      <c r="O681" s="84"/>
      <c r="P681" s="230">
        <f>O681*H681</f>
        <v>0</v>
      </c>
      <c r="Q681" s="230">
        <v>0</v>
      </c>
      <c r="R681" s="230">
        <f>Q681*H681</f>
        <v>0</v>
      </c>
      <c r="S681" s="230">
        <v>0</v>
      </c>
      <c r="T681" s="231">
        <f>S681*H681</f>
        <v>0</v>
      </c>
      <c r="AR681" s="232" t="s">
        <v>88</v>
      </c>
      <c r="AT681" s="232" t="s">
        <v>160</v>
      </c>
      <c r="AU681" s="232" t="s">
        <v>86</v>
      </c>
      <c r="AY681" s="15" t="s">
        <v>142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15" t="s">
        <v>86</v>
      </c>
      <c r="BK681" s="233">
        <f>ROUND(I681*H681,2)</f>
        <v>0</v>
      </c>
      <c r="BL681" s="15" t="s">
        <v>86</v>
      </c>
      <c r="BM681" s="232" t="s">
        <v>962</v>
      </c>
    </row>
    <row r="682" s="1" customFormat="1">
      <c r="B682" s="36"/>
      <c r="C682" s="37"/>
      <c r="D682" s="234" t="s">
        <v>152</v>
      </c>
      <c r="E682" s="37"/>
      <c r="F682" s="235" t="s">
        <v>961</v>
      </c>
      <c r="G682" s="37"/>
      <c r="H682" s="37"/>
      <c r="I682" s="147"/>
      <c r="J682" s="37"/>
      <c r="K682" s="37"/>
      <c r="L682" s="41"/>
      <c r="M682" s="236"/>
      <c r="N682" s="84"/>
      <c r="O682" s="84"/>
      <c r="P682" s="84"/>
      <c r="Q682" s="84"/>
      <c r="R682" s="84"/>
      <c r="S682" s="84"/>
      <c r="T682" s="85"/>
      <c r="AT682" s="15" t="s">
        <v>152</v>
      </c>
      <c r="AU682" s="15" t="s">
        <v>86</v>
      </c>
    </row>
    <row r="683" s="1" customFormat="1">
      <c r="B683" s="36"/>
      <c r="C683" s="37"/>
      <c r="D683" s="234" t="s">
        <v>166</v>
      </c>
      <c r="E683" s="37"/>
      <c r="F683" s="247" t="s">
        <v>963</v>
      </c>
      <c r="G683" s="37"/>
      <c r="H683" s="37"/>
      <c r="I683" s="147"/>
      <c r="J683" s="37"/>
      <c r="K683" s="37"/>
      <c r="L683" s="41"/>
      <c r="M683" s="236"/>
      <c r="N683" s="84"/>
      <c r="O683" s="84"/>
      <c r="P683" s="84"/>
      <c r="Q683" s="84"/>
      <c r="R683" s="84"/>
      <c r="S683" s="84"/>
      <c r="T683" s="85"/>
      <c r="AT683" s="15" t="s">
        <v>166</v>
      </c>
      <c r="AU683" s="15" t="s">
        <v>86</v>
      </c>
    </row>
    <row r="684" s="1" customFormat="1" ht="24" customHeight="1">
      <c r="B684" s="36"/>
      <c r="C684" s="221" t="s">
        <v>964</v>
      </c>
      <c r="D684" s="221" t="s">
        <v>145</v>
      </c>
      <c r="E684" s="222" t="s">
        <v>965</v>
      </c>
      <c r="F684" s="223" t="s">
        <v>966</v>
      </c>
      <c r="G684" s="224" t="s">
        <v>163</v>
      </c>
      <c r="H684" s="225">
        <v>7</v>
      </c>
      <c r="I684" s="226"/>
      <c r="J684" s="227">
        <f>ROUND(I684*H684,2)</f>
        <v>0</v>
      </c>
      <c r="K684" s="223" t="s">
        <v>149</v>
      </c>
      <c r="L684" s="41"/>
      <c r="M684" s="228" t="s">
        <v>1</v>
      </c>
      <c r="N684" s="229" t="s">
        <v>44</v>
      </c>
      <c r="O684" s="84"/>
      <c r="P684" s="230">
        <f>O684*H684</f>
        <v>0</v>
      </c>
      <c r="Q684" s="230">
        <v>0</v>
      </c>
      <c r="R684" s="230">
        <f>Q684*H684</f>
        <v>0</v>
      </c>
      <c r="S684" s="230">
        <v>0</v>
      </c>
      <c r="T684" s="231">
        <f>S684*H684</f>
        <v>0</v>
      </c>
      <c r="AR684" s="232" t="s">
        <v>86</v>
      </c>
      <c r="AT684" s="232" t="s">
        <v>145</v>
      </c>
      <c r="AU684" s="232" t="s">
        <v>86</v>
      </c>
      <c r="AY684" s="15" t="s">
        <v>142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15" t="s">
        <v>86</v>
      </c>
      <c r="BK684" s="233">
        <f>ROUND(I684*H684,2)</f>
        <v>0</v>
      </c>
      <c r="BL684" s="15" t="s">
        <v>86</v>
      </c>
      <c r="BM684" s="232" t="s">
        <v>967</v>
      </c>
    </row>
    <row r="685" s="1" customFormat="1">
      <c r="B685" s="36"/>
      <c r="C685" s="37"/>
      <c r="D685" s="234" t="s">
        <v>152</v>
      </c>
      <c r="E685" s="37"/>
      <c r="F685" s="235" t="s">
        <v>968</v>
      </c>
      <c r="G685" s="37"/>
      <c r="H685" s="37"/>
      <c r="I685" s="147"/>
      <c r="J685" s="37"/>
      <c r="K685" s="37"/>
      <c r="L685" s="41"/>
      <c r="M685" s="236"/>
      <c r="N685" s="84"/>
      <c r="O685" s="84"/>
      <c r="P685" s="84"/>
      <c r="Q685" s="84"/>
      <c r="R685" s="84"/>
      <c r="S685" s="84"/>
      <c r="T685" s="85"/>
      <c r="AT685" s="15" t="s">
        <v>152</v>
      </c>
      <c r="AU685" s="15" t="s">
        <v>86</v>
      </c>
    </row>
    <row r="686" s="1" customFormat="1">
      <c r="B686" s="36"/>
      <c r="C686" s="37"/>
      <c r="D686" s="234" t="s">
        <v>166</v>
      </c>
      <c r="E686" s="37"/>
      <c r="F686" s="247" t="s">
        <v>969</v>
      </c>
      <c r="G686" s="37"/>
      <c r="H686" s="37"/>
      <c r="I686" s="147"/>
      <c r="J686" s="37"/>
      <c r="K686" s="37"/>
      <c r="L686" s="41"/>
      <c r="M686" s="236"/>
      <c r="N686" s="84"/>
      <c r="O686" s="84"/>
      <c r="P686" s="84"/>
      <c r="Q686" s="84"/>
      <c r="R686" s="84"/>
      <c r="S686" s="84"/>
      <c r="T686" s="85"/>
      <c r="AT686" s="15" t="s">
        <v>166</v>
      </c>
      <c r="AU686" s="15" t="s">
        <v>86</v>
      </c>
    </row>
    <row r="687" s="1" customFormat="1" ht="36" customHeight="1">
      <c r="B687" s="36"/>
      <c r="C687" s="237" t="s">
        <v>970</v>
      </c>
      <c r="D687" s="237" t="s">
        <v>160</v>
      </c>
      <c r="E687" s="238" t="s">
        <v>502</v>
      </c>
      <c r="F687" s="239" t="s">
        <v>503</v>
      </c>
      <c r="G687" s="240" t="s">
        <v>163</v>
      </c>
      <c r="H687" s="241">
        <v>6</v>
      </c>
      <c r="I687" s="242"/>
      <c r="J687" s="243">
        <f>ROUND(I687*H687,2)</f>
        <v>0</v>
      </c>
      <c r="K687" s="239" t="s">
        <v>149</v>
      </c>
      <c r="L687" s="244"/>
      <c r="M687" s="245" t="s">
        <v>1</v>
      </c>
      <c r="N687" s="246" t="s">
        <v>44</v>
      </c>
      <c r="O687" s="84"/>
      <c r="P687" s="230">
        <f>O687*H687</f>
        <v>0</v>
      </c>
      <c r="Q687" s="230">
        <v>0</v>
      </c>
      <c r="R687" s="230">
        <f>Q687*H687</f>
        <v>0</v>
      </c>
      <c r="S687" s="230">
        <v>0</v>
      </c>
      <c r="T687" s="231">
        <f>S687*H687</f>
        <v>0</v>
      </c>
      <c r="AR687" s="232" t="s">
        <v>164</v>
      </c>
      <c r="AT687" s="232" t="s">
        <v>160</v>
      </c>
      <c r="AU687" s="232" t="s">
        <v>86</v>
      </c>
      <c r="AY687" s="15" t="s">
        <v>142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5" t="s">
        <v>86</v>
      </c>
      <c r="BK687" s="233">
        <f>ROUND(I687*H687,2)</f>
        <v>0</v>
      </c>
      <c r="BL687" s="15" t="s">
        <v>164</v>
      </c>
      <c r="BM687" s="232" t="s">
        <v>971</v>
      </c>
    </row>
    <row r="688" s="1" customFormat="1">
      <c r="B688" s="36"/>
      <c r="C688" s="37"/>
      <c r="D688" s="234" t="s">
        <v>152</v>
      </c>
      <c r="E688" s="37"/>
      <c r="F688" s="235" t="s">
        <v>503</v>
      </c>
      <c r="G688" s="37"/>
      <c r="H688" s="37"/>
      <c r="I688" s="147"/>
      <c r="J688" s="37"/>
      <c r="K688" s="37"/>
      <c r="L688" s="41"/>
      <c r="M688" s="236"/>
      <c r="N688" s="84"/>
      <c r="O688" s="84"/>
      <c r="P688" s="84"/>
      <c r="Q688" s="84"/>
      <c r="R688" s="84"/>
      <c r="S688" s="84"/>
      <c r="T688" s="85"/>
      <c r="AT688" s="15" t="s">
        <v>152</v>
      </c>
      <c r="AU688" s="15" t="s">
        <v>86</v>
      </c>
    </row>
    <row r="689" s="1" customFormat="1">
      <c r="B689" s="36"/>
      <c r="C689" s="37"/>
      <c r="D689" s="234" t="s">
        <v>166</v>
      </c>
      <c r="E689" s="37"/>
      <c r="F689" s="247" t="s">
        <v>972</v>
      </c>
      <c r="G689" s="37"/>
      <c r="H689" s="37"/>
      <c r="I689" s="147"/>
      <c r="J689" s="37"/>
      <c r="K689" s="37"/>
      <c r="L689" s="41"/>
      <c r="M689" s="236"/>
      <c r="N689" s="84"/>
      <c r="O689" s="84"/>
      <c r="P689" s="84"/>
      <c r="Q689" s="84"/>
      <c r="R689" s="84"/>
      <c r="S689" s="84"/>
      <c r="T689" s="85"/>
      <c r="AT689" s="15" t="s">
        <v>166</v>
      </c>
      <c r="AU689" s="15" t="s">
        <v>86</v>
      </c>
    </row>
    <row r="690" s="1" customFormat="1" ht="24" customHeight="1">
      <c r="B690" s="36"/>
      <c r="C690" s="237" t="s">
        <v>973</v>
      </c>
      <c r="D690" s="237" t="s">
        <v>160</v>
      </c>
      <c r="E690" s="238" t="s">
        <v>974</v>
      </c>
      <c r="F690" s="239" t="s">
        <v>975</v>
      </c>
      <c r="G690" s="240" t="s">
        <v>163</v>
      </c>
      <c r="H690" s="241">
        <v>1</v>
      </c>
      <c r="I690" s="242"/>
      <c r="J690" s="243">
        <f>ROUND(I690*H690,2)</f>
        <v>0</v>
      </c>
      <c r="K690" s="239" t="s">
        <v>149</v>
      </c>
      <c r="L690" s="244"/>
      <c r="M690" s="245" t="s">
        <v>1</v>
      </c>
      <c r="N690" s="246" t="s">
        <v>44</v>
      </c>
      <c r="O690" s="84"/>
      <c r="P690" s="230">
        <f>O690*H690</f>
        <v>0</v>
      </c>
      <c r="Q690" s="230">
        <v>0</v>
      </c>
      <c r="R690" s="230">
        <f>Q690*H690</f>
        <v>0</v>
      </c>
      <c r="S690" s="230">
        <v>0</v>
      </c>
      <c r="T690" s="231">
        <f>S690*H690</f>
        <v>0</v>
      </c>
      <c r="AR690" s="232" t="s">
        <v>88</v>
      </c>
      <c r="AT690" s="232" t="s">
        <v>160</v>
      </c>
      <c r="AU690" s="232" t="s">
        <v>86</v>
      </c>
      <c r="AY690" s="15" t="s">
        <v>142</v>
      </c>
      <c r="BE690" s="233">
        <f>IF(N690="základní",J690,0)</f>
        <v>0</v>
      </c>
      <c r="BF690" s="233">
        <f>IF(N690="snížená",J690,0)</f>
        <v>0</v>
      </c>
      <c r="BG690" s="233">
        <f>IF(N690="zákl. přenesená",J690,0)</f>
        <v>0</v>
      </c>
      <c r="BH690" s="233">
        <f>IF(N690="sníž. přenesená",J690,0)</f>
        <v>0</v>
      </c>
      <c r="BI690" s="233">
        <f>IF(N690="nulová",J690,0)</f>
        <v>0</v>
      </c>
      <c r="BJ690" s="15" t="s">
        <v>86</v>
      </c>
      <c r="BK690" s="233">
        <f>ROUND(I690*H690,2)</f>
        <v>0</v>
      </c>
      <c r="BL690" s="15" t="s">
        <v>86</v>
      </c>
      <c r="BM690" s="232" t="s">
        <v>976</v>
      </c>
    </row>
    <row r="691" s="1" customFormat="1">
      <c r="B691" s="36"/>
      <c r="C691" s="37"/>
      <c r="D691" s="234" t="s">
        <v>152</v>
      </c>
      <c r="E691" s="37"/>
      <c r="F691" s="235" t="s">
        <v>975</v>
      </c>
      <c r="G691" s="37"/>
      <c r="H691" s="37"/>
      <c r="I691" s="147"/>
      <c r="J691" s="37"/>
      <c r="K691" s="37"/>
      <c r="L691" s="41"/>
      <c r="M691" s="236"/>
      <c r="N691" s="84"/>
      <c r="O691" s="84"/>
      <c r="P691" s="84"/>
      <c r="Q691" s="84"/>
      <c r="R691" s="84"/>
      <c r="S691" s="84"/>
      <c r="T691" s="85"/>
      <c r="AT691" s="15" t="s">
        <v>152</v>
      </c>
      <c r="AU691" s="15" t="s">
        <v>86</v>
      </c>
    </row>
    <row r="692" s="1" customFormat="1">
      <c r="B692" s="36"/>
      <c r="C692" s="37"/>
      <c r="D692" s="234" t="s">
        <v>166</v>
      </c>
      <c r="E692" s="37"/>
      <c r="F692" s="247" t="s">
        <v>977</v>
      </c>
      <c r="G692" s="37"/>
      <c r="H692" s="37"/>
      <c r="I692" s="147"/>
      <c r="J692" s="37"/>
      <c r="K692" s="37"/>
      <c r="L692" s="41"/>
      <c r="M692" s="236"/>
      <c r="N692" s="84"/>
      <c r="O692" s="84"/>
      <c r="P692" s="84"/>
      <c r="Q692" s="84"/>
      <c r="R692" s="84"/>
      <c r="S692" s="84"/>
      <c r="T692" s="85"/>
      <c r="AT692" s="15" t="s">
        <v>166</v>
      </c>
      <c r="AU692" s="15" t="s">
        <v>86</v>
      </c>
    </row>
    <row r="693" s="1" customFormat="1" ht="24" customHeight="1">
      <c r="B693" s="36"/>
      <c r="C693" s="221" t="s">
        <v>978</v>
      </c>
      <c r="D693" s="221" t="s">
        <v>145</v>
      </c>
      <c r="E693" s="222" t="s">
        <v>620</v>
      </c>
      <c r="F693" s="223" t="s">
        <v>621</v>
      </c>
      <c r="G693" s="224" t="s">
        <v>163</v>
      </c>
      <c r="H693" s="225">
        <v>7</v>
      </c>
      <c r="I693" s="226"/>
      <c r="J693" s="227">
        <f>ROUND(I693*H693,2)</f>
        <v>0</v>
      </c>
      <c r="K693" s="223" t="s">
        <v>149</v>
      </c>
      <c r="L693" s="41"/>
      <c r="M693" s="228" t="s">
        <v>1</v>
      </c>
      <c r="N693" s="229" t="s">
        <v>44</v>
      </c>
      <c r="O693" s="84"/>
      <c r="P693" s="230">
        <f>O693*H693</f>
        <v>0</v>
      </c>
      <c r="Q693" s="230">
        <v>0</v>
      </c>
      <c r="R693" s="230">
        <f>Q693*H693</f>
        <v>0</v>
      </c>
      <c r="S693" s="230">
        <v>0</v>
      </c>
      <c r="T693" s="231">
        <f>S693*H693</f>
        <v>0</v>
      </c>
      <c r="AR693" s="232" t="s">
        <v>150</v>
      </c>
      <c r="AT693" s="232" t="s">
        <v>145</v>
      </c>
      <c r="AU693" s="232" t="s">
        <v>86</v>
      </c>
      <c r="AY693" s="15" t="s">
        <v>142</v>
      </c>
      <c r="BE693" s="233">
        <f>IF(N693="základní",J693,0)</f>
        <v>0</v>
      </c>
      <c r="BF693" s="233">
        <f>IF(N693="snížená",J693,0)</f>
        <v>0</v>
      </c>
      <c r="BG693" s="233">
        <f>IF(N693="zákl. přenesená",J693,0)</f>
        <v>0</v>
      </c>
      <c r="BH693" s="233">
        <f>IF(N693="sníž. přenesená",J693,0)</f>
        <v>0</v>
      </c>
      <c r="BI693" s="233">
        <f>IF(N693="nulová",J693,0)</f>
        <v>0</v>
      </c>
      <c r="BJ693" s="15" t="s">
        <v>86</v>
      </c>
      <c r="BK693" s="233">
        <f>ROUND(I693*H693,2)</f>
        <v>0</v>
      </c>
      <c r="BL693" s="15" t="s">
        <v>150</v>
      </c>
      <c r="BM693" s="232" t="s">
        <v>979</v>
      </c>
    </row>
    <row r="694" s="1" customFormat="1">
      <c r="B694" s="36"/>
      <c r="C694" s="37"/>
      <c r="D694" s="234" t="s">
        <v>152</v>
      </c>
      <c r="E694" s="37"/>
      <c r="F694" s="235" t="s">
        <v>621</v>
      </c>
      <c r="G694" s="37"/>
      <c r="H694" s="37"/>
      <c r="I694" s="147"/>
      <c r="J694" s="37"/>
      <c r="K694" s="37"/>
      <c r="L694" s="41"/>
      <c r="M694" s="236"/>
      <c r="N694" s="84"/>
      <c r="O694" s="84"/>
      <c r="P694" s="84"/>
      <c r="Q694" s="84"/>
      <c r="R694" s="84"/>
      <c r="S694" s="84"/>
      <c r="T694" s="85"/>
      <c r="AT694" s="15" t="s">
        <v>152</v>
      </c>
      <c r="AU694" s="15" t="s">
        <v>86</v>
      </c>
    </row>
    <row r="695" s="1" customFormat="1">
      <c r="B695" s="36"/>
      <c r="C695" s="37"/>
      <c r="D695" s="234" t="s">
        <v>166</v>
      </c>
      <c r="E695" s="37"/>
      <c r="F695" s="247" t="s">
        <v>980</v>
      </c>
      <c r="G695" s="37"/>
      <c r="H695" s="37"/>
      <c r="I695" s="147"/>
      <c r="J695" s="37"/>
      <c r="K695" s="37"/>
      <c r="L695" s="41"/>
      <c r="M695" s="236"/>
      <c r="N695" s="84"/>
      <c r="O695" s="84"/>
      <c r="P695" s="84"/>
      <c r="Q695" s="84"/>
      <c r="R695" s="84"/>
      <c r="S695" s="84"/>
      <c r="T695" s="85"/>
      <c r="AT695" s="15" t="s">
        <v>166</v>
      </c>
      <c r="AU695" s="15" t="s">
        <v>86</v>
      </c>
    </row>
    <row r="696" s="1" customFormat="1" ht="24" customHeight="1">
      <c r="B696" s="36"/>
      <c r="C696" s="221" t="s">
        <v>981</v>
      </c>
      <c r="D696" s="221" t="s">
        <v>145</v>
      </c>
      <c r="E696" s="222" t="s">
        <v>517</v>
      </c>
      <c r="F696" s="223" t="s">
        <v>518</v>
      </c>
      <c r="G696" s="224" t="s">
        <v>519</v>
      </c>
      <c r="H696" s="225">
        <v>114</v>
      </c>
      <c r="I696" s="226"/>
      <c r="J696" s="227">
        <f>ROUND(I696*H696,2)</f>
        <v>0</v>
      </c>
      <c r="K696" s="223" t="s">
        <v>149</v>
      </c>
      <c r="L696" s="41"/>
      <c r="M696" s="228" t="s">
        <v>1</v>
      </c>
      <c r="N696" s="229" t="s">
        <v>44</v>
      </c>
      <c r="O696" s="84"/>
      <c r="P696" s="230">
        <f>O696*H696</f>
        <v>0</v>
      </c>
      <c r="Q696" s="230">
        <v>0</v>
      </c>
      <c r="R696" s="230">
        <f>Q696*H696</f>
        <v>0</v>
      </c>
      <c r="S696" s="230">
        <v>0</v>
      </c>
      <c r="T696" s="231">
        <f>S696*H696</f>
        <v>0</v>
      </c>
      <c r="AR696" s="232" t="s">
        <v>86</v>
      </c>
      <c r="AT696" s="232" t="s">
        <v>145</v>
      </c>
      <c r="AU696" s="232" t="s">
        <v>86</v>
      </c>
      <c r="AY696" s="15" t="s">
        <v>142</v>
      </c>
      <c r="BE696" s="233">
        <f>IF(N696="základní",J696,0)</f>
        <v>0</v>
      </c>
      <c r="BF696" s="233">
        <f>IF(N696="snížená",J696,0)</f>
        <v>0</v>
      </c>
      <c r="BG696" s="233">
        <f>IF(N696="zákl. přenesená",J696,0)</f>
        <v>0</v>
      </c>
      <c r="BH696" s="233">
        <f>IF(N696="sníž. přenesená",J696,0)</f>
        <v>0</v>
      </c>
      <c r="BI696" s="233">
        <f>IF(N696="nulová",J696,0)</f>
        <v>0</v>
      </c>
      <c r="BJ696" s="15" t="s">
        <v>86</v>
      </c>
      <c r="BK696" s="233">
        <f>ROUND(I696*H696,2)</f>
        <v>0</v>
      </c>
      <c r="BL696" s="15" t="s">
        <v>86</v>
      </c>
      <c r="BM696" s="232" t="s">
        <v>982</v>
      </c>
    </row>
    <row r="697" s="1" customFormat="1">
      <c r="B697" s="36"/>
      <c r="C697" s="37"/>
      <c r="D697" s="234" t="s">
        <v>152</v>
      </c>
      <c r="E697" s="37"/>
      <c r="F697" s="235" t="s">
        <v>521</v>
      </c>
      <c r="G697" s="37"/>
      <c r="H697" s="37"/>
      <c r="I697" s="147"/>
      <c r="J697" s="37"/>
      <c r="K697" s="37"/>
      <c r="L697" s="41"/>
      <c r="M697" s="236"/>
      <c r="N697" s="84"/>
      <c r="O697" s="84"/>
      <c r="P697" s="84"/>
      <c r="Q697" s="84"/>
      <c r="R697" s="84"/>
      <c r="S697" s="84"/>
      <c r="T697" s="85"/>
      <c r="AT697" s="15" t="s">
        <v>152</v>
      </c>
      <c r="AU697" s="15" t="s">
        <v>86</v>
      </c>
    </row>
    <row r="698" s="1" customFormat="1">
      <c r="B698" s="36"/>
      <c r="C698" s="37"/>
      <c r="D698" s="234" t="s">
        <v>166</v>
      </c>
      <c r="E698" s="37"/>
      <c r="F698" s="247" t="s">
        <v>983</v>
      </c>
      <c r="G698" s="37"/>
      <c r="H698" s="37"/>
      <c r="I698" s="147"/>
      <c r="J698" s="37"/>
      <c r="K698" s="37"/>
      <c r="L698" s="41"/>
      <c r="M698" s="236"/>
      <c r="N698" s="84"/>
      <c r="O698" s="84"/>
      <c r="P698" s="84"/>
      <c r="Q698" s="84"/>
      <c r="R698" s="84"/>
      <c r="S698" s="84"/>
      <c r="T698" s="85"/>
      <c r="AT698" s="15" t="s">
        <v>166</v>
      </c>
      <c r="AU698" s="15" t="s">
        <v>86</v>
      </c>
    </row>
    <row r="699" s="11" customFormat="1">
      <c r="B699" s="248"/>
      <c r="C699" s="249"/>
      <c r="D699" s="234" t="s">
        <v>410</v>
      </c>
      <c r="E699" s="250" t="s">
        <v>1</v>
      </c>
      <c r="F699" s="251" t="s">
        <v>984</v>
      </c>
      <c r="G699" s="249"/>
      <c r="H699" s="252">
        <v>15</v>
      </c>
      <c r="I699" s="253"/>
      <c r="J699" s="249"/>
      <c r="K699" s="249"/>
      <c r="L699" s="254"/>
      <c r="M699" s="255"/>
      <c r="N699" s="256"/>
      <c r="O699" s="256"/>
      <c r="P699" s="256"/>
      <c r="Q699" s="256"/>
      <c r="R699" s="256"/>
      <c r="S699" s="256"/>
      <c r="T699" s="257"/>
      <c r="AT699" s="258" t="s">
        <v>410</v>
      </c>
      <c r="AU699" s="258" t="s">
        <v>86</v>
      </c>
      <c r="AV699" s="11" t="s">
        <v>88</v>
      </c>
      <c r="AW699" s="11" t="s">
        <v>36</v>
      </c>
      <c r="AX699" s="11" t="s">
        <v>79</v>
      </c>
      <c r="AY699" s="258" t="s">
        <v>142</v>
      </c>
    </row>
    <row r="700" s="11" customFormat="1">
      <c r="B700" s="248"/>
      <c r="C700" s="249"/>
      <c r="D700" s="234" t="s">
        <v>410</v>
      </c>
      <c r="E700" s="250" t="s">
        <v>1</v>
      </c>
      <c r="F700" s="251" t="s">
        <v>985</v>
      </c>
      <c r="G700" s="249"/>
      <c r="H700" s="252">
        <v>15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AT700" s="258" t="s">
        <v>410</v>
      </c>
      <c r="AU700" s="258" t="s">
        <v>86</v>
      </c>
      <c r="AV700" s="11" t="s">
        <v>88</v>
      </c>
      <c r="AW700" s="11" t="s">
        <v>36</v>
      </c>
      <c r="AX700" s="11" t="s">
        <v>79</v>
      </c>
      <c r="AY700" s="258" t="s">
        <v>142</v>
      </c>
    </row>
    <row r="701" s="11" customFormat="1">
      <c r="B701" s="248"/>
      <c r="C701" s="249"/>
      <c r="D701" s="234" t="s">
        <v>410</v>
      </c>
      <c r="E701" s="250" t="s">
        <v>1</v>
      </c>
      <c r="F701" s="251" t="s">
        <v>986</v>
      </c>
      <c r="G701" s="249"/>
      <c r="H701" s="252">
        <v>15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AT701" s="258" t="s">
        <v>410</v>
      </c>
      <c r="AU701" s="258" t="s">
        <v>86</v>
      </c>
      <c r="AV701" s="11" t="s">
        <v>88</v>
      </c>
      <c r="AW701" s="11" t="s">
        <v>36</v>
      </c>
      <c r="AX701" s="11" t="s">
        <v>79</v>
      </c>
      <c r="AY701" s="258" t="s">
        <v>142</v>
      </c>
    </row>
    <row r="702" s="11" customFormat="1">
      <c r="B702" s="248"/>
      <c r="C702" s="249"/>
      <c r="D702" s="234" t="s">
        <v>410</v>
      </c>
      <c r="E702" s="250" t="s">
        <v>1</v>
      </c>
      <c r="F702" s="251" t="s">
        <v>987</v>
      </c>
      <c r="G702" s="249"/>
      <c r="H702" s="252">
        <v>15</v>
      </c>
      <c r="I702" s="253"/>
      <c r="J702" s="249"/>
      <c r="K702" s="249"/>
      <c r="L702" s="254"/>
      <c r="M702" s="255"/>
      <c r="N702" s="256"/>
      <c r="O702" s="256"/>
      <c r="P702" s="256"/>
      <c r="Q702" s="256"/>
      <c r="R702" s="256"/>
      <c r="S702" s="256"/>
      <c r="T702" s="257"/>
      <c r="AT702" s="258" t="s">
        <v>410</v>
      </c>
      <c r="AU702" s="258" t="s">
        <v>86</v>
      </c>
      <c r="AV702" s="11" t="s">
        <v>88</v>
      </c>
      <c r="AW702" s="11" t="s">
        <v>36</v>
      </c>
      <c r="AX702" s="11" t="s">
        <v>79</v>
      </c>
      <c r="AY702" s="258" t="s">
        <v>142</v>
      </c>
    </row>
    <row r="703" s="11" customFormat="1">
      <c r="B703" s="248"/>
      <c r="C703" s="249"/>
      <c r="D703" s="234" t="s">
        <v>410</v>
      </c>
      <c r="E703" s="250" t="s">
        <v>1</v>
      </c>
      <c r="F703" s="251" t="s">
        <v>988</v>
      </c>
      <c r="G703" s="249"/>
      <c r="H703" s="252">
        <v>10</v>
      </c>
      <c r="I703" s="253"/>
      <c r="J703" s="249"/>
      <c r="K703" s="249"/>
      <c r="L703" s="254"/>
      <c r="M703" s="255"/>
      <c r="N703" s="256"/>
      <c r="O703" s="256"/>
      <c r="P703" s="256"/>
      <c r="Q703" s="256"/>
      <c r="R703" s="256"/>
      <c r="S703" s="256"/>
      <c r="T703" s="257"/>
      <c r="AT703" s="258" t="s">
        <v>410</v>
      </c>
      <c r="AU703" s="258" t="s">
        <v>86</v>
      </c>
      <c r="AV703" s="11" t="s">
        <v>88</v>
      </c>
      <c r="AW703" s="11" t="s">
        <v>36</v>
      </c>
      <c r="AX703" s="11" t="s">
        <v>79</v>
      </c>
      <c r="AY703" s="258" t="s">
        <v>142</v>
      </c>
    </row>
    <row r="704" s="11" customFormat="1">
      <c r="B704" s="248"/>
      <c r="C704" s="249"/>
      <c r="D704" s="234" t="s">
        <v>410</v>
      </c>
      <c r="E704" s="250" t="s">
        <v>1</v>
      </c>
      <c r="F704" s="251" t="s">
        <v>989</v>
      </c>
      <c r="G704" s="249"/>
      <c r="H704" s="252">
        <v>15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AT704" s="258" t="s">
        <v>410</v>
      </c>
      <c r="AU704" s="258" t="s">
        <v>86</v>
      </c>
      <c r="AV704" s="11" t="s">
        <v>88</v>
      </c>
      <c r="AW704" s="11" t="s">
        <v>36</v>
      </c>
      <c r="AX704" s="11" t="s">
        <v>79</v>
      </c>
      <c r="AY704" s="258" t="s">
        <v>142</v>
      </c>
    </row>
    <row r="705" s="11" customFormat="1">
      <c r="B705" s="248"/>
      <c r="C705" s="249"/>
      <c r="D705" s="234" t="s">
        <v>410</v>
      </c>
      <c r="E705" s="250" t="s">
        <v>1</v>
      </c>
      <c r="F705" s="251" t="s">
        <v>990</v>
      </c>
      <c r="G705" s="249"/>
      <c r="H705" s="252">
        <v>15</v>
      </c>
      <c r="I705" s="253"/>
      <c r="J705" s="249"/>
      <c r="K705" s="249"/>
      <c r="L705" s="254"/>
      <c r="M705" s="255"/>
      <c r="N705" s="256"/>
      <c r="O705" s="256"/>
      <c r="P705" s="256"/>
      <c r="Q705" s="256"/>
      <c r="R705" s="256"/>
      <c r="S705" s="256"/>
      <c r="T705" s="257"/>
      <c r="AT705" s="258" t="s">
        <v>410</v>
      </c>
      <c r="AU705" s="258" t="s">
        <v>86</v>
      </c>
      <c r="AV705" s="11" t="s">
        <v>88</v>
      </c>
      <c r="AW705" s="11" t="s">
        <v>36</v>
      </c>
      <c r="AX705" s="11" t="s">
        <v>79</v>
      </c>
      <c r="AY705" s="258" t="s">
        <v>142</v>
      </c>
    </row>
    <row r="706" s="11" customFormat="1">
      <c r="B706" s="248"/>
      <c r="C706" s="249"/>
      <c r="D706" s="234" t="s">
        <v>410</v>
      </c>
      <c r="E706" s="250" t="s">
        <v>1</v>
      </c>
      <c r="F706" s="251" t="s">
        <v>991</v>
      </c>
      <c r="G706" s="249"/>
      <c r="H706" s="252">
        <v>14</v>
      </c>
      <c r="I706" s="253"/>
      <c r="J706" s="249"/>
      <c r="K706" s="249"/>
      <c r="L706" s="254"/>
      <c r="M706" s="255"/>
      <c r="N706" s="256"/>
      <c r="O706" s="256"/>
      <c r="P706" s="256"/>
      <c r="Q706" s="256"/>
      <c r="R706" s="256"/>
      <c r="S706" s="256"/>
      <c r="T706" s="257"/>
      <c r="AT706" s="258" t="s">
        <v>410</v>
      </c>
      <c r="AU706" s="258" t="s">
        <v>86</v>
      </c>
      <c r="AV706" s="11" t="s">
        <v>88</v>
      </c>
      <c r="AW706" s="11" t="s">
        <v>36</v>
      </c>
      <c r="AX706" s="11" t="s">
        <v>79</v>
      </c>
      <c r="AY706" s="258" t="s">
        <v>142</v>
      </c>
    </row>
    <row r="707" s="12" customFormat="1">
      <c r="B707" s="259"/>
      <c r="C707" s="260"/>
      <c r="D707" s="234" t="s">
        <v>410</v>
      </c>
      <c r="E707" s="261" t="s">
        <v>1</v>
      </c>
      <c r="F707" s="262" t="s">
        <v>413</v>
      </c>
      <c r="G707" s="260"/>
      <c r="H707" s="263">
        <v>114</v>
      </c>
      <c r="I707" s="264"/>
      <c r="J707" s="260"/>
      <c r="K707" s="260"/>
      <c r="L707" s="265"/>
      <c r="M707" s="266"/>
      <c r="N707" s="267"/>
      <c r="O707" s="267"/>
      <c r="P707" s="267"/>
      <c r="Q707" s="267"/>
      <c r="R707" s="267"/>
      <c r="S707" s="267"/>
      <c r="T707" s="268"/>
      <c r="AT707" s="269" t="s">
        <v>410</v>
      </c>
      <c r="AU707" s="269" t="s">
        <v>86</v>
      </c>
      <c r="AV707" s="12" t="s">
        <v>141</v>
      </c>
      <c r="AW707" s="12" t="s">
        <v>36</v>
      </c>
      <c r="AX707" s="12" t="s">
        <v>86</v>
      </c>
      <c r="AY707" s="269" t="s">
        <v>142</v>
      </c>
    </row>
    <row r="708" s="1" customFormat="1" ht="24" customHeight="1">
      <c r="B708" s="36"/>
      <c r="C708" s="237" t="s">
        <v>992</v>
      </c>
      <c r="D708" s="237" t="s">
        <v>160</v>
      </c>
      <c r="E708" s="238" t="s">
        <v>857</v>
      </c>
      <c r="F708" s="239" t="s">
        <v>858</v>
      </c>
      <c r="G708" s="240" t="s">
        <v>156</v>
      </c>
      <c r="H708" s="241">
        <v>435</v>
      </c>
      <c r="I708" s="242"/>
      <c r="J708" s="243">
        <f>ROUND(I708*H708,2)</f>
        <v>0</v>
      </c>
      <c r="K708" s="239" t="s">
        <v>149</v>
      </c>
      <c r="L708" s="244"/>
      <c r="M708" s="245" t="s">
        <v>1</v>
      </c>
      <c r="N708" s="246" t="s">
        <v>44</v>
      </c>
      <c r="O708" s="84"/>
      <c r="P708" s="230">
        <f>O708*H708</f>
        <v>0</v>
      </c>
      <c r="Q708" s="230">
        <v>0</v>
      </c>
      <c r="R708" s="230">
        <f>Q708*H708</f>
        <v>0</v>
      </c>
      <c r="S708" s="230">
        <v>0</v>
      </c>
      <c r="T708" s="231">
        <f>S708*H708</f>
        <v>0</v>
      </c>
      <c r="AR708" s="232" t="s">
        <v>164</v>
      </c>
      <c r="AT708" s="232" t="s">
        <v>160</v>
      </c>
      <c r="AU708" s="232" t="s">
        <v>86</v>
      </c>
      <c r="AY708" s="15" t="s">
        <v>142</v>
      </c>
      <c r="BE708" s="233">
        <f>IF(N708="základní",J708,0)</f>
        <v>0</v>
      </c>
      <c r="BF708" s="233">
        <f>IF(N708="snížená",J708,0)</f>
        <v>0</v>
      </c>
      <c r="BG708" s="233">
        <f>IF(N708="zákl. přenesená",J708,0)</f>
        <v>0</v>
      </c>
      <c r="BH708" s="233">
        <f>IF(N708="sníž. přenesená",J708,0)</f>
        <v>0</v>
      </c>
      <c r="BI708" s="233">
        <f>IF(N708="nulová",J708,0)</f>
        <v>0</v>
      </c>
      <c r="BJ708" s="15" t="s">
        <v>86</v>
      </c>
      <c r="BK708" s="233">
        <f>ROUND(I708*H708,2)</f>
        <v>0</v>
      </c>
      <c r="BL708" s="15" t="s">
        <v>164</v>
      </c>
      <c r="BM708" s="232" t="s">
        <v>993</v>
      </c>
    </row>
    <row r="709" s="1" customFormat="1">
      <c r="B709" s="36"/>
      <c r="C709" s="37"/>
      <c r="D709" s="234" t="s">
        <v>152</v>
      </c>
      <c r="E709" s="37"/>
      <c r="F709" s="235" t="s">
        <v>858</v>
      </c>
      <c r="G709" s="37"/>
      <c r="H709" s="37"/>
      <c r="I709" s="147"/>
      <c r="J709" s="37"/>
      <c r="K709" s="37"/>
      <c r="L709" s="41"/>
      <c r="M709" s="236"/>
      <c r="N709" s="84"/>
      <c r="O709" s="84"/>
      <c r="P709" s="84"/>
      <c r="Q709" s="84"/>
      <c r="R709" s="84"/>
      <c r="S709" s="84"/>
      <c r="T709" s="85"/>
      <c r="AT709" s="15" t="s">
        <v>152</v>
      </c>
      <c r="AU709" s="15" t="s">
        <v>86</v>
      </c>
    </row>
    <row r="710" s="1" customFormat="1">
      <c r="B710" s="36"/>
      <c r="C710" s="37"/>
      <c r="D710" s="234" t="s">
        <v>166</v>
      </c>
      <c r="E710" s="37"/>
      <c r="F710" s="247" t="s">
        <v>994</v>
      </c>
      <c r="G710" s="37"/>
      <c r="H710" s="37"/>
      <c r="I710" s="147"/>
      <c r="J710" s="37"/>
      <c r="K710" s="37"/>
      <c r="L710" s="41"/>
      <c r="M710" s="236"/>
      <c r="N710" s="84"/>
      <c r="O710" s="84"/>
      <c r="P710" s="84"/>
      <c r="Q710" s="84"/>
      <c r="R710" s="84"/>
      <c r="S710" s="84"/>
      <c r="T710" s="85"/>
      <c r="AT710" s="15" t="s">
        <v>166</v>
      </c>
      <c r="AU710" s="15" t="s">
        <v>86</v>
      </c>
    </row>
    <row r="711" s="11" customFormat="1">
      <c r="B711" s="248"/>
      <c r="C711" s="249"/>
      <c r="D711" s="234" t="s">
        <v>410</v>
      </c>
      <c r="E711" s="250" t="s">
        <v>1</v>
      </c>
      <c r="F711" s="251" t="s">
        <v>995</v>
      </c>
      <c r="G711" s="249"/>
      <c r="H711" s="252">
        <v>35</v>
      </c>
      <c r="I711" s="253"/>
      <c r="J711" s="249"/>
      <c r="K711" s="249"/>
      <c r="L711" s="254"/>
      <c r="M711" s="255"/>
      <c r="N711" s="256"/>
      <c r="O711" s="256"/>
      <c r="P711" s="256"/>
      <c r="Q711" s="256"/>
      <c r="R711" s="256"/>
      <c r="S711" s="256"/>
      <c r="T711" s="257"/>
      <c r="AT711" s="258" t="s">
        <v>410</v>
      </c>
      <c r="AU711" s="258" t="s">
        <v>86</v>
      </c>
      <c r="AV711" s="11" t="s">
        <v>88</v>
      </c>
      <c r="AW711" s="11" t="s">
        <v>36</v>
      </c>
      <c r="AX711" s="11" t="s">
        <v>79</v>
      </c>
      <c r="AY711" s="258" t="s">
        <v>142</v>
      </c>
    </row>
    <row r="712" s="11" customFormat="1">
      <c r="B712" s="248"/>
      <c r="C712" s="249"/>
      <c r="D712" s="234" t="s">
        <v>410</v>
      </c>
      <c r="E712" s="250" t="s">
        <v>1</v>
      </c>
      <c r="F712" s="251" t="s">
        <v>996</v>
      </c>
      <c r="G712" s="249"/>
      <c r="H712" s="252">
        <v>38</v>
      </c>
      <c r="I712" s="253"/>
      <c r="J712" s="249"/>
      <c r="K712" s="249"/>
      <c r="L712" s="254"/>
      <c r="M712" s="255"/>
      <c r="N712" s="256"/>
      <c r="O712" s="256"/>
      <c r="P712" s="256"/>
      <c r="Q712" s="256"/>
      <c r="R712" s="256"/>
      <c r="S712" s="256"/>
      <c r="T712" s="257"/>
      <c r="AT712" s="258" t="s">
        <v>410</v>
      </c>
      <c r="AU712" s="258" t="s">
        <v>86</v>
      </c>
      <c r="AV712" s="11" t="s">
        <v>88</v>
      </c>
      <c r="AW712" s="11" t="s">
        <v>36</v>
      </c>
      <c r="AX712" s="11" t="s">
        <v>79</v>
      </c>
      <c r="AY712" s="258" t="s">
        <v>142</v>
      </c>
    </row>
    <row r="713" s="11" customFormat="1">
      <c r="B713" s="248"/>
      <c r="C713" s="249"/>
      <c r="D713" s="234" t="s">
        <v>410</v>
      </c>
      <c r="E713" s="250" t="s">
        <v>1</v>
      </c>
      <c r="F713" s="251" t="s">
        <v>997</v>
      </c>
      <c r="G713" s="249"/>
      <c r="H713" s="252">
        <v>42</v>
      </c>
      <c r="I713" s="253"/>
      <c r="J713" s="249"/>
      <c r="K713" s="249"/>
      <c r="L713" s="254"/>
      <c r="M713" s="255"/>
      <c r="N713" s="256"/>
      <c r="O713" s="256"/>
      <c r="P713" s="256"/>
      <c r="Q713" s="256"/>
      <c r="R713" s="256"/>
      <c r="S713" s="256"/>
      <c r="T713" s="257"/>
      <c r="AT713" s="258" t="s">
        <v>410</v>
      </c>
      <c r="AU713" s="258" t="s">
        <v>86</v>
      </c>
      <c r="AV713" s="11" t="s">
        <v>88</v>
      </c>
      <c r="AW713" s="11" t="s">
        <v>36</v>
      </c>
      <c r="AX713" s="11" t="s">
        <v>79</v>
      </c>
      <c r="AY713" s="258" t="s">
        <v>142</v>
      </c>
    </row>
    <row r="714" s="11" customFormat="1">
      <c r="B714" s="248"/>
      <c r="C714" s="249"/>
      <c r="D714" s="234" t="s">
        <v>410</v>
      </c>
      <c r="E714" s="250" t="s">
        <v>1</v>
      </c>
      <c r="F714" s="251" t="s">
        <v>998</v>
      </c>
      <c r="G714" s="249"/>
      <c r="H714" s="252">
        <v>46</v>
      </c>
      <c r="I714" s="253"/>
      <c r="J714" s="249"/>
      <c r="K714" s="249"/>
      <c r="L714" s="254"/>
      <c r="M714" s="255"/>
      <c r="N714" s="256"/>
      <c r="O714" s="256"/>
      <c r="P714" s="256"/>
      <c r="Q714" s="256"/>
      <c r="R714" s="256"/>
      <c r="S714" s="256"/>
      <c r="T714" s="257"/>
      <c r="AT714" s="258" t="s">
        <v>410</v>
      </c>
      <c r="AU714" s="258" t="s">
        <v>86</v>
      </c>
      <c r="AV714" s="11" t="s">
        <v>88</v>
      </c>
      <c r="AW714" s="11" t="s">
        <v>36</v>
      </c>
      <c r="AX714" s="11" t="s">
        <v>79</v>
      </c>
      <c r="AY714" s="258" t="s">
        <v>142</v>
      </c>
    </row>
    <row r="715" s="11" customFormat="1">
      <c r="B715" s="248"/>
      <c r="C715" s="249"/>
      <c r="D715" s="234" t="s">
        <v>410</v>
      </c>
      <c r="E715" s="250" t="s">
        <v>1</v>
      </c>
      <c r="F715" s="251" t="s">
        <v>999</v>
      </c>
      <c r="G715" s="249"/>
      <c r="H715" s="252">
        <v>50</v>
      </c>
      <c r="I715" s="253"/>
      <c r="J715" s="249"/>
      <c r="K715" s="249"/>
      <c r="L715" s="254"/>
      <c r="M715" s="255"/>
      <c r="N715" s="256"/>
      <c r="O715" s="256"/>
      <c r="P715" s="256"/>
      <c r="Q715" s="256"/>
      <c r="R715" s="256"/>
      <c r="S715" s="256"/>
      <c r="T715" s="257"/>
      <c r="AT715" s="258" t="s">
        <v>410</v>
      </c>
      <c r="AU715" s="258" t="s">
        <v>86</v>
      </c>
      <c r="AV715" s="11" t="s">
        <v>88</v>
      </c>
      <c r="AW715" s="11" t="s">
        <v>36</v>
      </c>
      <c r="AX715" s="11" t="s">
        <v>79</v>
      </c>
      <c r="AY715" s="258" t="s">
        <v>142</v>
      </c>
    </row>
    <row r="716" s="11" customFormat="1">
      <c r="B716" s="248"/>
      <c r="C716" s="249"/>
      <c r="D716" s="234" t="s">
        <v>410</v>
      </c>
      <c r="E716" s="250" t="s">
        <v>1</v>
      </c>
      <c r="F716" s="251" t="s">
        <v>1000</v>
      </c>
      <c r="G716" s="249"/>
      <c r="H716" s="252">
        <v>54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AT716" s="258" t="s">
        <v>410</v>
      </c>
      <c r="AU716" s="258" t="s">
        <v>86</v>
      </c>
      <c r="AV716" s="11" t="s">
        <v>88</v>
      </c>
      <c r="AW716" s="11" t="s">
        <v>36</v>
      </c>
      <c r="AX716" s="11" t="s">
        <v>79</v>
      </c>
      <c r="AY716" s="258" t="s">
        <v>142</v>
      </c>
    </row>
    <row r="717" s="11" customFormat="1">
      <c r="B717" s="248"/>
      <c r="C717" s="249"/>
      <c r="D717" s="234" t="s">
        <v>410</v>
      </c>
      <c r="E717" s="250" t="s">
        <v>1</v>
      </c>
      <c r="F717" s="251" t="s">
        <v>1001</v>
      </c>
      <c r="G717" s="249"/>
      <c r="H717" s="252">
        <v>60</v>
      </c>
      <c r="I717" s="253"/>
      <c r="J717" s="249"/>
      <c r="K717" s="249"/>
      <c r="L717" s="254"/>
      <c r="M717" s="255"/>
      <c r="N717" s="256"/>
      <c r="O717" s="256"/>
      <c r="P717" s="256"/>
      <c r="Q717" s="256"/>
      <c r="R717" s="256"/>
      <c r="S717" s="256"/>
      <c r="T717" s="257"/>
      <c r="AT717" s="258" t="s">
        <v>410</v>
      </c>
      <c r="AU717" s="258" t="s">
        <v>86</v>
      </c>
      <c r="AV717" s="11" t="s">
        <v>88</v>
      </c>
      <c r="AW717" s="11" t="s">
        <v>36</v>
      </c>
      <c r="AX717" s="11" t="s">
        <v>79</v>
      </c>
      <c r="AY717" s="258" t="s">
        <v>142</v>
      </c>
    </row>
    <row r="718" s="11" customFormat="1">
      <c r="B718" s="248"/>
      <c r="C718" s="249"/>
      <c r="D718" s="234" t="s">
        <v>410</v>
      </c>
      <c r="E718" s="250" t="s">
        <v>1</v>
      </c>
      <c r="F718" s="251" t="s">
        <v>1002</v>
      </c>
      <c r="G718" s="249"/>
      <c r="H718" s="252">
        <v>50</v>
      </c>
      <c r="I718" s="253"/>
      <c r="J718" s="249"/>
      <c r="K718" s="249"/>
      <c r="L718" s="254"/>
      <c r="M718" s="255"/>
      <c r="N718" s="256"/>
      <c r="O718" s="256"/>
      <c r="P718" s="256"/>
      <c r="Q718" s="256"/>
      <c r="R718" s="256"/>
      <c r="S718" s="256"/>
      <c r="T718" s="257"/>
      <c r="AT718" s="258" t="s">
        <v>410</v>
      </c>
      <c r="AU718" s="258" t="s">
        <v>86</v>
      </c>
      <c r="AV718" s="11" t="s">
        <v>88</v>
      </c>
      <c r="AW718" s="11" t="s">
        <v>36</v>
      </c>
      <c r="AX718" s="11" t="s">
        <v>79</v>
      </c>
      <c r="AY718" s="258" t="s">
        <v>142</v>
      </c>
    </row>
    <row r="719" s="11" customFormat="1">
      <c r="B719" s="248"/>
      <c r="C719" s="249"/>
      <c r="D719" s="234" t="s">
        <v>410</v>
      </c>
      <c r="E719" s="250" t="s">
        <v>1</v>
      </c>
      <c r="F719" s="251" t="s">
        <v>1003</v>
      </c>
      <c r="G719" s="249"/>
      <c r="H719" s="252">
        <v>60</v>
      </c>
      <c r="I719" s="253"/>
      <c r="J719" s="249"/>
      <c r="K719" s="249"/>
      <c r="L719" s="254"/>
      <c r="M719" s="255"/>
      <c r="N719" s="256"/>
      <c r="O719" s="256"/>
      <c r="P719" s="256"/>
      <c r="Q719" s="256"/>
      <c r="R719" s="256"/>
      <c r="S719" s="256"/>
      <c r="T719" s="257"/>
      <c r="AT719" s="258" t="s">
        <v>410</v>
      </c>
      <c r="AU719" s="258" t="s">
        <v>86</v>
      </c>
      <c r="AV719" s="11" t="s">
        <v>88</v>
      </c>
      <c r="AW719" s="11" t="s">
        <v>36</v>
      </c>
      <c r="AX719" s="11" t="s">
        <v>79</v>
      </c>
      <c r="AY719" s="258" t="s">
        <v>142</v>
      </c>
    </row>
    <row r="720" s="12" customFormat="1">
      <c r="B720" s="259"/>
      <c r="C720" s="260"/>
      <c r="D720" s="234" t="s">
        <v>410</v>
      </c>
      <c r="E720" s="261" t="s">
        <v>1</v>
      </c>
      <c r="F720" s="262" t="s">
        <v>413</v>
      </c>
      <c r="G720" s="260"/>
      <c r="H720" s="263">
        <v>435</v>
      </c>
      <c r="I720" s="264"/>
      <c r="J720" s="260"/>
      <c r="K720" s="260"/>
      <c r="L720" s="265"/>
      <c r="M720" s="266"/>
      <c r="N720" s="267"/>
      <c r="O720" s="267"/>
      <c r="P720" s="267"/>
      <c r="Q720" s="267"/>
      <c r="R720" s="267"/>
      <c r="S720" s="267"/>
      <c r="T720" s="268"/>
      <c r="AT720" s="269" t="s">
        <v>410</v>
      </c>
      <c r="AU720" s="269" t="s">
        <v>86</v>
      </c>
      <c r="AV720" s="12" t="s">
        <v>141</v>
      </c>
      <c r="AW720" s="12" t="s">
        <v>36</v>
      </c>
      <c r="AX720" s="12" t="s">
        <v>86</v>
      </c>
      <c r="AY720" s="269" t="s">
        <v>142</v>
      </c>
    </row>
    <row r="721" s="1" customFormat="1" ht="24" customHeight="1">
      <c r="B721" s="36"/>
      <c r="C721" s="221" t="s">
        <v>1004</v>
      </c>
      <c r="D721" s="221" t="s">
        <v>145</v>
      </c>
      <c r="E721" s="222" t="s">
        <v>862</v>
      </c>
      <c r="F721" s="223" t="s">
        <v>863</v>
      </c>
      <c r="G721" s="224" t="s">
        <v>156</v>
      </c>
      <c r="H721" s="225">
        <v>435</v>
      </c>
      <c r="I721" s="226"/>
      <c r="J721" s="227">
        <f>ROUND(I721*H721,2)</f>
        <v>0</v>
      </c>
      <c r="K721" s="223" t="s">
        <v>149</v>
      </c>
      <c r="L721" s="41"/>
      <c r="M721" s="228" t="s">
        <v>1</v>
      </c>
      <c r="N721" s="229" t="s">
        <v>44</v>
      </c>
      <c r="O721" s="84"/>
      <c r="P721" s="230">
        <f>O721*H721</f>
        <v>0</v>
      </c>
      <c r="Q721" s="230">
        <v>0</v>
      </c>
      <c r="R721" s="230">
        <f>Q721*H721</f>
        <v>0</v>
      </c>
      <c r="S721" s="230">
        <v>0</v>
      </c>
      <c r="T721" s="231">
        <f>S721*H721</f>
        <v>0</v>
      </c>
      <c r="AR721" s="232" t="s">
        <v>86</v>
      </c>
      <c r="AT721" s="232" t="s">
        <v>145</v>
      </c>
      <c r="AU721" s="232" t="s">
        <v>86</v>
      </c>
      <c r="AY721" s="15" t="s">
        <v>142</v>
      </c>
      <c r="BE721" s="233">
        <f>IF(N721="základní",J721,0)</f>
        <v>0</v>
      </c>
      <c r="BF721" s="233">
        <f>IF(N721="snížená",J721,0)</f>
        <v>0</v>
      </c>
      <c r="BG721" s="233">
        <f>IF(N721="zákl. přenesená",J721,0)</f>
        <v>0</v>
      </c>
      <c r="BH721" s="233">
        <f>IF(N721="sníž. přenesená",J721,0)</f>
        <v>0</v>
      </c>
      <c r="BI721" s="233">
        <f>IF(N721="nulová",J721,0)</f>
        <v>0</v>
      </c>
      <c r="BJ721" s="15" t="s">
        <v>86</v>
      </c>
      <c r="BK721" s="233">
        <f>ROUND(I721*H721,2)</f>
        <v>0</v>
      </c>
      <c r="BL721" s="15" t="s">
        <v>86</v>
      </c>
      <c r="BM721" s="232" t="s">
        <v>1005</v>
      </c>
    </row>
    <row r="722" s="1" customFormat="1">
      <c r="B722" s="36"/>
      <c r="C722" s="37"/>
      <c r="D722" s="234" t="s">
        <v>152</v>
      </c>
      <c r="E722" s="37"/>
      <c r="F722" s="235" t="s">
        <v>863</v>
      </c>
      <c r="G722" s="37"/>
      <c r="H722" s="37"/>
      <c r="I722" s="147"/>
      <c r="J722" s="37"/>
      <c r="K722" s="37"/>
      <c r="L722" s="41"/>
      <c r="M722" s="236"/>
      <c r="N722" s="84"/>
      <c r="O722" s="84"/>
      <c r="P722" s="84"/>
      <c r="Q722" s="84"/>
      <c r="R722" s="84"/>
      <c r="S722" s="84"/>
      <c r="T722" s="85"/>
      <c r="AT722" s="15" t="s">
        <v>152</v>
      </c>
      <c r="AU722" s="15" t="s">
        <v>86</v>
      </c>
    </row>
    <row r="723" s="1" customFormat="1">
      <c r="B723" s="36"/>
      <c r="C723" s="37"/>
      <c r="D723" s="234" t="s">
        <v>166</v>
      </c>
      <c r="E723" s="37"/>
      <c r="F723" s="247" t="s">
        <v>994</v>
      </c>
      <c r="G723" s="37"/>
      <c r="H723" s="37"/>
      <c r="I723" s="147"/>
      <c r="J723" s="37"/>
      <c r="K723" s="37"/>
      <c r="L723" s="41"/>
      <c r="M723" s="236"/>
      <c r="N723" s="84"/>
      <c r="O723" s="84"/>
      <c r="P723" s="84"/>
      <c r="Q723" s="84"/>
      <c r="R723" s="84"/>
      <c r="S723" s="84"/>
      <c r="T723" s="85"/>
      <c r="AT723" s="15" t="s">
        <v>166</v>
      </c>
      <c r="AU723" s="15" t="s">
        <v>86</v>
      </c>
    </row>
    <row r="724" s="11" customFormat="1">
      <c r="B724" s="248"/>
      <c r="C724" s="249"/>
      <c r="D724" s="234" t="s">
        <v>410</v>
      </c>
      <c r="E724" s="250" t="s">
        <v>1</v>
      </c>
      <c r="F724" s="251" t="s">
        <v>995</v>
      </c>
      <c r="G724" s="249"/>
      <c r="H724" s="252">
        <v>35</v>
      </c>
      <c r="I724" s="253"/>
      <c r="J724" s="249"/>
      <c r="K724" s="249"/>
      <c r="L724" s="254"/>
      <c r="M724" s="255"/>
      <c r="N724" s="256"/>
      <c r="O724" s="256"/>
      <c r="P724" s="256"/>
      <c r="Q724" s="256"/>
      <c r="R724" s="256"/>
      <c r="S724" s="256"/>
      <c r="T724" s="257"/>
      <c r="AT724" s="258" t="s">
        <v>410</v>
      </c>
      <c r="AU724" s="258" t="s">
        <v>86</v>
      </c>
      <c r="AV724" s="11" t="s">
        <v>88</v>
      </c>
      <c r="AW724" s="11" t="s">
        <v>36</v>
      </c>
      <c r="AX724" s="11" t="s">
        <v>79</v>
      </c>
      <c r="AY724" s="258" t="s">
        <v>142</v>
      </c>
    </row>
    <row r="725" s="11" customFormat="1">
      <c r="B725" s="248"/>
      <c r="C725" s="249"/>
      <c r="D725" s="234" t="s">
        <v>410</v>
      </c>
      <c r="E725" s="250" t="s">
        <v>1</v>
      </c>
      <c r="F725" s="251" t="s">
        <v>996</v>
      </c>
      <c r="G725" s="249"/>
      <c r="H725" s="252">
        <v>38</v>
      </c>
      <c r="I725" s="253"/>
      <c r="J725" s="249"/>
      <c r="K725" s="249"/>
      <c r="L725" s="254"/>
      <c r="M725" s="255"/>
      <c r="N725" s="256"/>
      <c r="O725" s="256"/>
      <c r="P725" s="256"/>
      <c r="Q725" s="256"/>
      <c r="R725" s="256"/>
      <c r="S725" s="256"/>
      <c r="T725" s="257"/>
      <c r="AT725" s="258" t="s">
        <v>410</v>
      </c>
      <c r="AU725" s="258" t="s">
        <v>86</v>
      </c>
      <c r="AV725" s="11" t="s">
        <v>88</v>
      </c>
      <c r="AW725" s="11" t="s">
        <v>36</v>
      </c>
      <c r="AX725" s="11" t="s">
        <v>79</v>
      </c>
      <c r="AY725" s="258" t="s">
        <v>142</v>
      </c>
    </row>
    <row r="726" s="11" customFormat="1">
      <c r="B726" s="248"/>
      <c r="C726" s="249"/>
      <c r="D726" s="234" t="s">
        <v>410</v>
      </c>
      <c r="E726" s="250" t="s">
        <v>1</v>
      </c>
      <c r="F726" s="251" t="s">
        <v>997</v>
      </c>
      <c r="G726" s="249"/>
      <c r="H726" s="252">
        <v>42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AT726" s="258" t="s">
        <v>410</v>
      </c>
      <c r="AU726" s="258" t="s">
        <v>86</v>
      </c>
      <c r="AV726" s="11" t="s">
        <v>88</v>
      </c>
      <c r="AW726" s="11" t="s">
        <v>36</v>
      </c>
      <c r="AX726" s="11" t="s">
        <v>79</v>
      </c>
      <c r="AY726" s="258" t="s">
        <v>142</v>
      </c>
    </row>
    <row r="727" s="11" customFormat="1">
      <c r="B727" s="248"/>
      <c r="C727" s="249"/>
      <c r="D727" s="234" t="s">
        <v>410</v>
      </c>
      <c r="E727" s="250" t="s">
        <v>1</v>
      </c>
      <c r="F727" s="251" t="s">
        <v>998</v>
      </c>
      <c r="G727" s="249"/>
      <c r="H727" s="252">
        <v>46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AT727" s="258" t="s">
        <v>410</v>
      </c>
      <c r="AU727" s="258" t="s">
        <v>86</v>
      </c>
      <c r="AV727" s="11" t="s">
        <v>88</v>
      </c>
      <c r="AW727" s="11" t="s">
        <v>36</v>
      </c>
      <c r="AX727" s="11" t="s">
        <v>79</v>
      </c>
      <c r="AY727" s="258" t="s">
        <v>142</v>
      </c>
    </row>
    <row r="728" s="11" customFormat="1">
      <c r="B728" s="248"/>
      <c r="C728" s="249"/>
      <c r="D728" s="234" t="s">
        <v>410</v>
      </c>
      <c r="E728" s="250" t="s">
        <v>1</v>
      </c>
      <c r="F728" s="251" t="s">
        <v>999</v>
      </c>
      <c r="G728" s="249"/>
      <c r="H728" s="252">
        <v>50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AT728" s="258" t="s">
        <v>410</v>
      </c>
      <c r="AU728" s="258" t="s">
        <v>86</v>
      </c>
      <c r="AV728" s="11" t="s">
        <v>88</v>
      </c>
      <c r="AW728" s="11" t="s">
        <v>36</v>
      </c>
      <c r="AX728" s="11" t="s">
        <v>79</v>
      </c>
      <c r="AY728" s="258" t="s">
        <v>142</v>
      </c>
    </row>
    <row r="729" s="11" customFormat="1">
      <c r="B729" s="248"/>
      <c r="C729" s="249"/>
      <c r="D729" s="234" t="s">
        <v>410</v>
      </c>
      <c r="E729" s="250" t="s">
        <v>1</v>
      </c>
      <c r="F729" s="251" t="s">
        <v>1000</v>
      </c>
      <c r="G729" s="249"/>
      <c r="H729" s="252">
        <v>54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AT729" s="258" t="s">
        <v>410</v>
      </c>
      <c r="AU729" s="258" t="s">
        <v>86</v>
      </c>
      <c r="AV729" s="11" t="s">
        <v>88</v>
      </c>
      <c r="AW729" s="11" t="s">
        <v>36</v>
      </c>
      <c r="AX729" s="11" t="s">
        <v>79</v>
      </c>
      <c r="AY729" s="258" t="s">
        <v>142</v>
      </c>
    </row>
    <row r="730" s="11" customFormat="1">
      <c r="B730" s="248"/>
      <c r="C730" s="249"/>
      <c r="D730" s="234" t="s">
        <v>410</v>
      </c>
      <c r="E730" s="250" t="s">
        <v>1</v>
      </c>
      <c r="F730" s="251" t="s">
        <v>1001</v>
      </c>
      <c r="G730" s="249"/>
      <c r="H730" s="252">
        <v>60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AT730" s="258" t="s">
        <v>410</v>
      </c>
      <c r="AU730" s="258" t="s">
        <v>86</v>
      </c>
      <c r="AV730" s="11" t="s">
        <v>88</v>
      </c>
      <c r="AW730" s="11" t="s">
        <v>36</v>
      </c>
      <c r="AX730" s="11" t="s">
        <v>79</v>
      </c>
      <c r="AY730" s="258" t="s">
        <v>142</v>
      </c>
    </row>
    <row r="731" s="11" customFormat="1">
      <c r="B731" s="248"/>
      <c r="C731" s="249"/>
      <c r="D731" s="234" t="s">
        <v>410</v>
      </c>
      <c r="E731" s="250" t="s">
        <v>1</v>
      </c>
      <c r="F731" s="251" t="s">
        <v>1002</v>
      </c>
      <c r="G731" s="249"/>
      <c r="H731" s="252">
        <v>50</v>
      </c>
      <c r="I731" s="253"/>
      <c r="J731" s="249"/>
      <c r="K731" s="249"/>
      <c r="L731" s="254"/>
      <c r="M731" s="255"/>
      <c r="N731" s="256"/>
      <c r="O731" s="256"/>
      <c r="P731" s="256"/>
      <c r="Q731" s="256"/>
      <c r="R731" s="256"/>
      <c r="S731" s="256"/>
      <c r="T731" s="257"/>
      <c r="AT731" s="258" t="s">
        <v>410</v>
      </c>
      <c r="AU731" s="258" t="s">
        <v>86</v>
      </c>
      <c r="AV731" s="11" t="s">
        <v>88</v>
      </c>
      <c r="AW731" s="11" t="s">
        <v>36</v>
      </c>
      <c r="AX731" s="11" t="s">
        <v>79</v>
      </c>
      <c r="AY731" s="258" t="s">
        <v>142</v>
      </c>
    </row>
    <row r="732" s="11" customFormat="1">
      <c r="B732" s="248"/>
      <c r="C732" s="249"/>
      <c r="D732" s="234" t="s">
        <v>410</v>
      </c>
      <c r="E732" s="250" t="s">
        <v>1</v>
      </c>
      <c r="F732" s="251" t="s">
        <v>1003</v>
      </c>
      <c r="G732" s="249"/>
      <c r="H732" s="252">
        <v>60</v>
      </c>
      <c r="I732" s="253"/>
      <c r="J732" s="249"/>
      <c r="K732" s="249"/>
      <c r="L732" s="254"/>
      <c r="M732" s="255"/>
      <c r="N732" s="256"/>
      <c r="O732" s="256"/>
      <c r="P732" s="256"/>
      <c r="Q732" s="256"/>
      <c r="R732" s="256"/>
      <c r="S732" s="256"/>
      <c r="T732" s="257"/>
      <c r="AT732" s="258" t="s">
        <v>410</v>
      </c>
      <c r="AU732" s="258" t="s">
        <v>86</v>
      </c>
      <c r="AV732" s="11" t="s">
        <v>88</v>
      </c>
      <c r="AW732" s="11" t="s">
        <v>36</v>
      </c>
      <c r="AX732" s="11" t="s">
        <v>79</v>
      </c>
      <c r="AY732" s="258" t="s">
        <v>142</v>
      </c>
    </row>
    <row r="733" s="12" customFormat="1">
      <c r="B733" s="259"/>
      <c r="C733" s="260"/>
      <c r="D733" s="234" t="s">
        <v>410</v>
      </c>
      <c r="E733" s="261" t="s">
        <v>1</v>
      </c>
      <c r="F733" s="262" t="s">
        <v>413</v>
      </c>
      <c r="G733" s="260"/>
      <c r="H733" s="263">
        <v>435</v>
      </c>
      <c r="I733" s="264"/>
      <c r="J733" s="260"/>
      <c r="K733" s="260"/>
      <c r="L733" s="265"/>
      <c r="M733" s="266"/>
      <c r="N733" s="267"/>
      <c r="O733" s="267"/>
      <c r="P733" s="267"/>
      <c r="Q733" s="267"/>
      <c r="R733" s="267"/>
      <c r="S733" s="267"/>
      <c r="T733" s="268"/>
      <c r="AT733" s="269" t="s">
        <v>410</v>
      </c>
      <c r="AU733" s="269" t="s">
        <v>86</v>
      </c>
      <c r="AV733" s="12" t="s">
        <v>141</v>
      </c>
      <c r="AW733" s="12" t="s">
        <v>36</v>
      </c>
      <c r="AX733" s="12" t="s">
        <v>86</v>
      </c>
      <c r="AY733" s="269" t="s">
        <v>142</v>
      </c>
    </row>
    <row r="734" s="1" customFormat="1" ht="36" customHeight="1">
      <c r="B734" s="36"/>
      <c r="C734" s="237" t="s">
        <v>1006</v>
      </c>
      <c r="D734" s="237" t="s">
        <v>160</v>
      </c>
      <c r="E734" s="238" t="s">
        <v>1007</v>
      </c>
      <c r="F734" s="239" t="s">
        <v>1008</v>
      </c>
      <c r="G734" s="240" t="s">
        <v>163</v>
      </c>
      <c r="H734" s="241">
        <v>18</v>
      </c>
      <c r="I734" s="242"/>
      <c r="J734" s="243">
        <f>ROUND(I734*H734,2)</f>
        <v>0</v>
      </c>
      <c r="K734" s="239" t="s">
        <v>149</v>
      </c>
      <c r="L734" s="244"/>
      <c r="M734" s="245" t="s">
        <v>1</v>
      </c>
      <c r="N734" s="246" t="s">
        <v>44</v>
      </c>
      <c r="O734" s="84"/>
      <c r="P734" s="230">
        <f>O734*H734</f>
        <v>0</v>
      </c>
      <c r="Q734" s="230">
        <v>0</v>
      </c>
      <c r="R734" s="230">
        <f>Q734*H734</f>
        <v>0</v>
      </c>
      <c r="S734" s="230">
        <v>0</v>
      </c>
      <c r="T734" s="231">
        <f>S734*H734</f>
        <v>0</v>
      </c>
      <c r="AR734" s="232" t="s">
        <v>88</v>
      </c>
      <c r="AT734" s="232" t="s">
        <v>160</v>
      </c>
      <c r="AU734" s="232" t="s">
        <v>86</v>
      </c>
      <c r="AY734" s="15" t="s">
        <v>142</v>
      </c>
      <c r="BE734" s="233">
        <f>IF(N734="základní",J734,0)</f>
        <v>0</v>
      </c>
      <c r="BF734" s="233">
        <f>IF(N734="snížená",J734,0)</f>
        <v>0</v>
      </c>
      <c r="BG734" s="233">
        <f>IF(N734="zákl. přenesená",J734,0)</f>
        <v>0</v>
      </c>
      <c r="BH734" s="233">
        <f>IF(N734="sníž. přenesená",J734,0)</f>
        <v>0</v>
      </c>
      <c r="BI734" s="233">
        <f>IF(N734="nulová",J734,0)</f>
        <v>0</v>
      </c>
      <c r="BJ734" s="15" t="s">
        <v>86</v>
      </c>
      <c r="BK734" s="233">
        <f>ROUND(I734*H734,2)</f>
        <v>0</v>
      </c>
      <c r="BL734" s="15" t="s">
        <v>86</v>
      </c>
      <c r="BM734" s="232" t="s">
        <v>1009</v>
      </c>
    </row>
    <row r="735" s="1" customFormat="1">
      <c r="B735" s="36"/>
      <c r="C735" s="37"/>
      <c r="D735" s="234" t="s">
        <v>152</v>
      </c>
      <c r="E735" s="37"/>
      <c r="F735" s="235" t="s">
        <v>1008</v>
      </c>
      <c r="G735" s="37"/>
      <c r="H735" s="37"/>
      <c r="I735" s="147"/>
      <c r="J735" s="37"/>
      <c r="K735" s="37"/>
      <c r="L735" s="41"/>
      <c r="M735" s="236"/>
      <c r="N735" s="84"/>
      <c r="O735" s="84"/>
      <c r="P735" s="84"/>
      <c r="Q735" s="84"/>
      <c r="R735" s="84"/>
      <c r="S735" s="84"/>
      <c r="T735" s="85"/>
      <c r="AT735" s="15" t="s">
        <v>152</v>
      </c>
      <c r="AU735" s="15" t="s">
        <v>86</v>
      </c>
    </row>
    <row r="736" s="1" customFormat="1">
      <c r="B736" s="36"/>
      <c r="C736" s="37"/>
      <c r="D736" s="234" t="s">
        <v>166</v>
      </c>
      <c r="E736" s="37"/>
      <c r="F736" s="247" t="s">
        <v>1010</v>
      </c>
      <c r="G736" s="37"/>
      <c r="H736" s="37"/>
      <c r="I736" s="147"/>
      <c r="J736" s="37"/>
      <c r="K736" s="37"/>
      <c r="L736" s="41"/>
      <c r="M736" s="236"/>
      <c r="N736" s="84"/>
      <c r="O736" s="84"/>
      <c r="P736" s="84"/>
      <c r="Q736" s="84"/>
      <c r="R736" s="84"/>
      <c r="S736" s="84"/>
      <c r="T736" s="85"/>
      <c r="AT736" s="15" t="s">
        <v>166</v>
      </c>
      <c r="AU736" s="15" t="s">
        <v>86</v>
      </c>
    </row>
    <row r="737" s="11" customFormat="1">
      <c r="B737" s="248"/>
      <c r="C737" s="249"/>
      <c r="D737" s="234" t="s">
        <v>410</v>
      </c>
      <c r="E737" s="250" t="s">
        <v>1</v>
      </c>
      <c r="F737" s="251" t="s">
        <v>1011</v>
      </c>
      <c r="G737" s="249"/>
      <c r="H737" s="252">
        <v>2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AT737" s="258" t="s">
        <v>410</v>
      </c>
      <c r="AU737" s="258" t="s">
        <v>86</v>
      </c>
      <c r="AV737" s="11" t="s">
        <v>88</v>
      </c>
      <c r="AW737" s="11" t="s">
        <v>36</v>
      </c>
      <c r="AX737" s="11" t="s">
        <v>79</v>
      </c>
      <c r="AY737" s="258" t="s">
        <v>142</v>
      </c>
    </row>
    <row r="738" s="11" customFormat="1">
      <c r="B738" s="248"/>
      <c r="C738" s="249"/>
      <c r="D738" s="234" t="s">
        <v>410</v>
      </c>
      <c r="E738" s="250" t="s">
        <v>1</v>
      </c>
      <c r="F738" s="251" t="s">
        <v>1012</v>
      </c>
      <c r="G738" s="249"/>
      <c r="H738" s="252">
        <v>2</v>
      </c>
      <c r="I738" s="253"/>
      <c r="J738" s="249"/>
      <c r="K738" s="249"/>
      <c r="L738" s="254"/>
      <c r="M738" s="255"/>
      <c r="N738" s="256"/>
      <c r="O738" s="256"/>
      <c r="P738" s="256"/>
      <c r="Q738" s="256"/>
      <c r="R738" s="256"/>
      <c r="S738" s="256"/>
      <c r="T738" s="257"/>
      <c r="AT738" s="258" t="s">
        <v>410</v>
      </c>
      <c r="AU738" s="258" t="s">
        <v>86</v>
      </c>
      <c r="AV738" s="11" t="s">
        <v>88</v>
      </c>
      <c r="AW738" s="11" t="s">
        <v>36</v>
      </c>
      <c r="AX738" s="11" t="s">
        <v>79</v>
      </c>
      <c r="AY738" s="258" t="s">
        <v>142</v>
      </c>
    </row>
    <row r="739" s="11" customFormat="1">
      <c r="B739" s="248"/>
      <c r="C739" s="249"/>
      <c r="D739" s="234" t="s">
        <v>410</v>
      </c>
      <c r="E739" s="250" t="s">
        <v>1</v>
      </c>
      <c r="F739" s="251" t="s">
        <v>1013</v>
      </c>
      <c r="G739" s="249"/>
      <c r="H739" s="252">
        <v>2</v>
      </c>
      <c r="I739" s="253"/>
      <c r="J739" s="249"/>
      <c r="K739" s="249"/>
      <c r="L739" s="254"/>
      <c r="M739" s="255"/>
      <c r="N739" s="256"/>
      <c r="O739" s="256"/>
      <c r="P739" s="256"/>
      <c r="Q739" s="256"/>
      <c r="R739" s="256"/>
      <c r="S739" s="256"/>
      <c r="T739" s="257"/>
      <c r="AT739" s="258" t="s">
        <v>410</v>
      </c>
      <c r="AU739" s="258" t="s">
        <v>86</v>
      </c>
      <c r="AV739" s="11" t="s">
        <v>88</v>
      </c>
      <c r="AW739" s="11" t="s">
        <v>36</v>
      </c>
      <c r="AX739" s="11" t="s">
        <v>79</v>
      </c>
      <c r="AY739" s="258" t="s">
        <v>142</v>
      </c>
    </row>
    <row r="740" s="11" customFormat="1">
      <c r="B740" s="248"/>
      <c r="C740" s="249"/>
      <c r="D740" s="234" t="s">
        <v>410</v>
      </c>
      <c r="E740" s="250" t="s">
        <v>1</v>
      </c>
      <c r="F740" s="251" t="s">
        <v>1014</v>
      </c>
      <c r="G740" s="249"/>
      <c r="H740" s="252">
        <v>2</v>
      </c>
      <c r="I740" s="253"/>
      <c r="J740" s="249"/>
      <c r="K740" s="249"/>
      <c r="L740" s="254"/>
      <c r="M740" s="255"/>
      <c r="N740" s="256"/>
      <c r="O740" s="256"/>
      <c r="P740" s="256"/>
      <c r="Q740" s="256"/>
      <c r="R740" s="256"/>
      <c r="S740" s="256"/>
      <c r="T740" s="257"/>
      <c r="AT740" s="258" t="s">
        <v>410</v>
      </c>
      <c r="AU740" s="258" t="s">
        <v>86</v>
      </c>
      <c r="AV740" s="11" t="s">
        <v>88</v>
      </c>
      <c r="AW740" s="11" t="s">
        <v>36</v>
      </c>
      <c r="AX740" s="11" t="s">
        <v>79</v>
      </c>
      <c r="AY740" s="258" t="s">
        <v>142</v>
      </c>
    </row>
    <row r="741" s="11" customFormat="1">
      <c r="B741" s="248"/>
      <c r="C741" s="249"/>
      <c r="D741" s="234" t="s">
        <v>410</v>
      </c>
      <c r="E741" s="250" t="s">
        <v>1</v>
      </c>
      <c r="F741" s="251" t="s">
        <v>1015</v>
      </c>
      <c r="G741" s="249"/>
      <c r="H741" s="252">
        <v>2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AT741" s="258" t="s">
        <v>410</v>
      </c>
      <c r="AU741" s="258" t="s">
        <v>86</v>
      </c>
      <c r="AV741" s="11" t="s">
        <v>88</v>
      </c>
      <c r="AW741" s="11" t="s">
        <v>36</v>
      </c>
      <c r="AX741" s="11" t="s">
        <v>79</v>
      </c>
      <c r="AY741" s="258" t="s">
        <v>142</v>
      </c>
    </row>
    <row r="742" s="11" customFormat="1">
      <c r="B742" s="248"/>
      <c r="C742" s="249"/>
      <c r="D742" s="234" t="s">
        <v>410</v>
      </c>
      <c r="E742" s="250" t="s">
        <v>1</v>
      </c>
      <c r="F742" s="251" t="s">
        <v>1016</v>
      </c>
      <c r="G742" s="249"/>
      <c r="H742" s="252">
        <v>2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AT742" s="258" t="s">
        <v>410</v>
      </c>
      <c r="AU742" s="258" t="s">
        <v>86</v>
      </c>
      <c r="AV742" s="11" t="s">
        <v>88</v>
      </c>
      <c r="AW742" s="11" t="s">
        <v>36</v>
      </c>
      <c r="AX742" s="11" t="s">
        <v>79</v>
      </c>
      <c r="AY742" s="258" t="s">
        <v>142</v>
      </c>
    </row>
    <row r="743" s="11" customFormat="1">
      <c r="B743" s="248"/>
      <c r="C743" s="249"/>
      <c r="D743" s="234" t="s">
        <v>410</v>
      </c>
      <c r="E743" s="250" t="s">
        <v>1</v>
      </c>
      <c r="F743" s="251" t="s">
        <v>1017</v>
      </c>
      <c r="G743" s="249"/>
      <c r="H743" s="252">
        <v>2</v>
      </c>
      <c r="I743" s="253"/>
      <c r="J743" s="249"/>
      <c r="K743" s="249"/>
      <c r="L743" s="254"/>
      <c r="M743" s="255"/>
      <c r="N743" s="256"/>
      <c r="O743" s="256"/>
      <c r="P743" s="256"/>
      <c r="Q743" s="256"/>
      <c r="R743" s="256"/>
      <c r="S743" s="256"/>
      <c r="T743" s="257"/>
      <c r="AT743" s="258" t="s">
        <v>410</v>
      </c>
      <c r="AU743" s="258" t="s">
        <v>86</v>
      </c>
      <c r="AV743" s="11" t="s">
        <v>88</v>
      </c>
      <c r="AW743" s="11" t="s">
        <v>36</v>
      </c>
      <c r="AX743" s="11" t="s">
        <v>79</v>
      </c>
      <c r="AY743" s="258" t="s">
        <v>142</v>
      </c>
    </row>
    <row r="744" s="11" customFormat="1">
      <c r="B744" s="248"/>
      <c r="C744" s="249"/>
      <c r="D744" s="234" t="s">
        <v>410</v>
      </c>
      <c r="E744" s="250" t="s">
        <v>1</v>
      </c>
      <c r="F744" s="251" t="s">
        <v>1018</v>
      </c>
      <c r="G744" s="249"/>
      <c r="H744" s="252">
        <v>2</v>
      </c>
      <c r="I744" s="253"/>
      <c r="J744" s="249"/>
      <c r="K744" s="249"/>
      <c r="L744" s="254"/>
      <c r="M744" s="255"/>
      <c r="N744" s="256"/>
      <c r="O744" s="256"/>
      <c r="P744" s="256"/>
      <c r="Q744" s="256"/>
      <c r="R744" s="256"/>
      <c r="S744" s="256"/>
      <c r="T744" s="257"/>
      <c r="AT744" s="258" t="s">
        <v>410</v>
      </c>
      <c r="AU744" s="258" t="s">
        <v>86</v>
      </c>
      <c r="AV744" s="11" t="s">
        <v>88</v>
      </c>
      <c r="AW744" s="11" t="s">
        <v>36</v>
      </c>
      <c r="AX744" s="11" t="s">
        <v>79</v>
      </c>
      <c r="AY744" s="258" t="s">
        <v>142</v>
      </c>
    </row>
    <row r="745" s="11" customFormat="1">
      <c r="B745" s="248"/>
      <c r="C745" s="249"/>
      <c r="D745" s="234" t="s">
        <v>410</v>
      </c>
      <c r="E745" s="250" t="s">
        <v>1</v>
      </c>
      <c r="F745" s="251" t="s">
        <v>1019</v>
      </c>
      <c r="G745" s="249"/>
      <c r="H745" s="252">
        <v>2</v>
      </c>
      <c r="I745" s="253"/>
      <c r="J745" s="249"/>
      <c r="K745" s="249"/>
      <c r="L745" s="254"/>
      <c r="M745" s="255"/>
      <c r="N745" s="256"/>
      <c r="O745" s="256"/>
      <c r="P745" s="256"/>
      <c r="Q745" s="256"/>
      <c r="R745" s="256"/>
      <c r="S745" s="256"/>
      <c r="T745" s="257"/>
      <c r="AT745" s="258" t="s">
        <v>410</v>
      </c>
      <c r="AU745" s="258" t="s">
        <v>86</v>
      </c>
      <c r="AV745" s="11" t="s">
        <v>88</v>
      </c>
      <c r="AW745" s="11" t="s">
        <v>36</v>
      </c>
      <c r="AX745" s="11" t="s">
        <v>79</v>
      </c>
      <c r="AY745" s="258" t="s">
        <v>142</v>
      </c>
    </row>
    <row r="746" s="12" customFormat="1">
      <c r="B746" s="259"/>
      <c r="C746" s="260"/>
      <c r="D746" s="234" t="s">
        <v>410</v>
      </c>
      <c r="E746" s="261" t="s">
        <v>1</v>
      </c>
      <c r="F746" s="262" t="s">
        <v>413</v>
      </c>
      <c r="G746" s="260"/>
      <c r="H746" s="263">
        <v>18</v>
      </c>
      <c r="I746" s="264"/>
      <c r="J746" s="260"/>
      <c r="K746" s="260"/>
      <c r="L746" s="265"/>
      <c r="M746" s="266"/>
      <c r="N746" s="267"/>
      <c r="O746" s="267"/>
      <c r="P746" s="267"/>
      <c r="Q746" s="267"/>
      <c r="R746" s="267"/>
      <c r="S746" s="267"/>
      <c r="T746" s="268"/>
      <c r="AT746" s="269" t="s">
        <v>410</v>
      </c>
      <c r="AU746" s="269" t="s">
        <v>86</v>
      </c>
      <c r="AV746" s="12" t="s">
        <v>141</v>
      </c>
      <c r="AW746" s="12" t="s">
        <v>36</v>
      </c>
      <c r="AX746" s="12" t="s">
        <v>86</v>
      </c>
      <c r="AY746" s="269" t="s">
        <v>142</v>
      </c>
    </row>
    <row r="747" s="1" customFormat="1" ht="24" customHeight="1">
      <c r="B747" s="36"/>
      <c r="C747" s="221" t="s">
        <v>1020</v>
      </c>
      <c r="D747" s="221" t="s">
        <v>145</v>
      </c>
      <c r="E747" s="222" t="s">
        <v>1021</v>
      </c>
      <c r="F747" s="223" t="s">
        <v>1022</v>
      </c>
      <c r="G747" s="224" t="s">
        <v>163</v>
      </c>
      <c r="H747" s="225">
        <v>18</v>
      </c>
      <c r="I747" s="226"/>
      <c r="J747" s="227">
        <f>ROUND(I747*H747,2)</f>
        <v>0</v>
      </c>
      <c r="K747" s="223" t="s">
        <v>149</v>
      </c>
      <c r="L747" s="41"/>
      <c r="M747" s="228" t="s">
        <v>1</v>
      </c>
      <c r="N747" s="229" t="s">
        <v>44</v>
      </c>
      <c r="O747" s="84"/>
      <c r="P747" s="230">
        <f>O747*H747</f>
        <v>0</v>
      </c>
      <c r="Q747" s="230">
        <v>0</v>
      </c>
      <c r="R747" s="230">
        <f>Q747*H747</f>
        <v>0</v>
      </c>
      <c r="S747" s="230">
        <v>0</v>
      </c>
      <c r="T747" s="231">
        <f>S747*H747</f>
        <v>0</v>
      </c>
      <c r="AR747" s="232" t="s">
        <v>86</v>
      </c>
      <c r="AT747" s="232" t="s">
        <v>145</v>
      </c>
      <c r="AU747" s="232" t="s">
        <v>86</v>
      </c>
      <c r="AY747" s="15" t="s">
        <v>142</v>
      </c>
      <c r="BE747" s="233">
        <f>IF(N747="základní",J747,0)</f>
        <v>0</v>
      </c>
      <c r="BF747" s="233">
        <f>IF(N747="snížená",J747,0)</f>
        <v>0</v>
      </c>
      <c r="BG747" s="233">
        <f>IF(N747="zákl. přenesená",J747,0)</f>
        <v>0</v>
      </c>
      <c r="BH747" s="233">
        <f>IF(N747="sníž. přenesená",J747,0)</f>
        <v>0</v>
      </c>
      <c r="BI747" s="233">
        <f>IF(N747="nulová",J747,0)</f>
        <v>0</v>
      </c>
      <c r="BJ747" s="15" t="s">
        <v>86</v>
      </c>
      <c r="BK747" s="233">
        <f>ROUND(I747*H747,2)</f>
        <v>0</v>
      </c>
      <c r="BL747" s="15" t="s">
        <v>86</v>
      </c>
      <c r="BM747" s="232" t="s">
        <v>1023</v>
      </c>
    </row>
    <row r="748" s="1" customFormat="1">
      <c r="B748" s="36"/>
      <c r="C748" s="37"/>
      <c r="D748" s="234" t="s">
        <v>152</v>
      </c>
      <c r="E748" s="37"/>
      <c r="F748" s="235" t="s">
        <v>1022</v>
      </c>
      <c r="G748" s="37"/>
      <c r="H748" s="37"/>
      <c r="I748" s="147"/>
      <c r="J748" s="37"/>
      <c r="K748" s="37"/>
      <c r="L748" s="41"/>
      <c r="M748" s="236"/>
      <c r="N748" s="84"/>
      <c r="O748" s="84"/>
      <c r="P748" s="84"/>
      <c r="Q748" s="84"/>
      <c r="R748" s="84"/>
      <c r="S748" s="84"/>
      <c r="T748" s="85"/>
      <c r="AT748" s="15" t="s">
        <v>152</v>
      </c>
      <c r="AU748" s="15" t="s">
        <v>86</v>
      </c>
    </row>
    <row r="749" s="1" customFormat="1">
      <c r="B749" s="36"/>
      <c r="C749" s="37"/>
      <c r="D749" s="234" t="s">
        <v>166</v>
      </c>
      <c r="E749" s="37"/>
      <c r="F749" s="247" t="s">
        <v>1010</v>
      </c>
      <c r="G749" s="37"/>
      <c r="H749" s="37"/>
      <c r="I749" s="147"/>
      <c r="J749" s="37"/>
      <c r="K749" s="37"/>
      <c r="L749" s="41"/>
      <c r="M749" s="236"/>
      <c r="N749" s="84"/>
      <c r="O749" s="84"/>
      <c r="P749" s="84"/>
      <c r="Q749" s="84"/>
      <c r="R749" s="84"/>
      <c r="S749" s="84"/>
      <c r="T749" s="85"/>
      <c r="AT749" s="15" t="s">
        <v>166</v>
      </c>
      <c r="AU749" s="15" t="s">
        <v>86</v>
      </c>
    </row>
    <row r="750" s="11" customFormat="1">
      <c r="B750" s="248"/>
      <c r="C750" s="249"/>
      <c r="D750" s="234" t="s">
        <v>410</v>
      </c>
      <c r="E750" s="250" t="s">
        <v>1</v>
      </c>
      <c r="F750" s="251" t="s">
        <v>1011</v>
      </c>
      <c r="G750" s="249"/>
      <c r="H750" s="252">
        <v>2</v>
      </c>
      <c r="I750" s="253"/>
      <c r="J750" s="249"/>
      <c r="K750" s="249"/>
      <c r="L750" s="254"/>
      <c r="M750" s="255"/>
      <c r="N750" s="256"/>
      <c r="O750" s="256"/>
      <c r="P750" s="256"/>
      <c r="Q750" s="256"/>
      <c r="R750" s="256"/>
      <c r="S750" s="256"/>
      <c r="T750" s="257"/>
      <c r="AT750" s="258" t="s">
        <v>410</v>
      </c>
      <c r="AU750" s="258" t="s">
        <v>86</v>
      </c>
      <c r="AV750" s="11" t="s">
        <v>88</v>
      </c>
      <c r="AW750" s="11" t="s">
        <v>36</v>
      </c>
      <c r="AX750" s="11" t="s">
        <v>79</v>
      </c>
      <c r="AY750" s="258" t="s">
        <v>142</v>
      </c>
    </row>
    <row r="751" s="11" customFormat="1">
      <c r="B751" s="248"/>
      <c r="C751" s="249"/>
      <c r="D751" s="234" t="s">
        <v>410</v>
      </c>
      <c r="E751" s="250" t="s">
        <v>1</v>
      </c>
      <c r="F751" s="251" t="s">
        <v>1012</v>
      </c>
      <c r="G751" s="249"/>
      <c r="H751" s="252">
        <v>2</v>
      </c>
      <c r="I751" s="253"/>
      <c r="J751" s="249"/>
      <c r="K751" s="249"/>
      <c r="L751" s="254"/>
      <c r="M751" s="255"/>
      <c r="N751" s="256"/>
      <c r="O751" s="256"/>
      <c r="P751" s="256"/>
      <c r="Q751" s="256"/>
      <c r="R751" s="256"/>
      <c r="S751" s="256"/>
      <c r="T751" s="257"/>
      <c r="AT751" s="258" t="s">
        <v>410</v>
      </c>
      <c r="AU751" s="258" t="s">
        <v>86</v>
      </c>
      <c r="AV751" s="11" t="s">
        <v>88</v>
      </c>
      <c r="AW751" s="11" t="s">
        <v>36</v>
      </c>
      <c r="AX751" s="11" t="s">
        <v>79</v>
      </c>
      <c r="AY751" s="258" t="s">
        <v>142</v>
      </c>
    </row>
    <row r="752" s="11" customFormat="1">
      <c r="B752" s="248"/>
      <c r="C752" s="249"/>
      <c r="D752" s="234" t="s">
        <v>410</v>
      </c>
      <c r="E752" s="250" t="s">
        <v>1</v>
      </c>
      <c r="F752" s="251" t="s">
        <v>1013</v>
      </c>
      <c r="G752" s="249"/>
      <c r="H752" s="252">
        <v>2</v>
      </c>
      <c r="I752" s="253"/>
      <c r="J752" s="249"/>
      <c r="K752" s="249"/>
      <c r="L752" s="254"/>
      <c r="M752" s="255"/>
      <c r="N752" s="256"/>
      <c r="O752" s="256"/>
      <c r="P752" s="256"/>
      <c r="Q752" s="256"/>
      <c r="R752" s="256"/>
      <c r="S752" s="256"/>
      <c r="T752" s="257"/>
      <c r="AT752" s="258" t="s">
        <v>410</v>
      </c>
      <c r="AU752" s="258" t="s">
        <v>86</v>
      </c>
      <c r="AV752" s="11" t="s">
        <v>88</v>
      </c>
      <c r="AW752" s="11" t="s">
        <v>36</v>
      </c>
      <c r="AX752" s="11" t="s">
        <v>79</v>
      </c>
      <c r="AY752" s="258" t="s">
        <v>142</v>
      </c>
    </row>
    <row r="753" s="11" customFormat="1">
      <c r="B753" s="248"/>
      <c r="C753" s="249"/>
      <c r="D753" s="234" t="s">
        <v>410</v>
      </c>
      <c r="E753" s="250" t="s">
        <v>1</v>
      </c>
      <c r="F753" s="251" t="s">
        <v>1014</v>
      </c>
      <c r="G753" s="249"/>
      <c r="H753" s="252">
        <v>2</v>
      </c>
      <c r="I753" s="253"/>
      <c r="J753" s="249"/>
      <c r="K753" s="249"/>
      <c r="L753" s="254"/>
      <c r="M753" s="255"/>
      <c r="N753" s="256"/>
      <c r="O753" s="256"/>
      <c r="P753" s="256"/>
      <c r="Q753" s="256"/>
      <c r="R753" s="256"/>
      <c r="S753" s="256"/>
      <c r="T753" s="257"/>
      <c r="AT753" s="258" t="s">
        <v>410</v>
      </c>
      <c r="AU753" s="258" t="s">
        <v>86</v>
      </c>
      <c r="AV753" s="11" t="s">
        <v>88</v>
      </c>
      <c r="AW753" s="11" t="s">
        <v>36</v>
      </c>
      <c r="AX753" s="11" t="s">
        <v>79</v>
      </c>
      <c r="AY753" s="258" t="s">
        <v>142</v>
      </c>
    </row>
    <row r="754" s="11" customFormat="1">
      <c r="B754" s="248"/>
      <c r="C754" s="249"/>
      <c r="D754" s="234" t="s">
        <v>410</v>
      </c>
      <c r="E754" s="250" t="s">
        <v>1</v>
      </c>
      <c r="F754" s="251" t="s">
        <v>1015</v>
      </c>
      <c r="G754" s="249"/>
      <c r="H754" s="252">
        <v>2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AT754" s="258" t="s">
        <v>410</v>
      </c>
      <c r="AU754" s="258" t="s">
        <v>86</v>
      </c>
      <c r="AV754" s="11" t="s">
        <v>88</v>
      </c>
      <c r="AW754" s="11" t="s">
        <v>36</v>
      </c>
      <c r="AX754" s="11" t="s">
        <v>79</v>
      </c>
      <c r="AY754" s="258" t="s">
        <v>142</v>
      </c>
    </row>
    <row r="755" s="11" customFormat="1">
      <c r="B755" s="248"/>
      <c r="C755" s="249"/>
      <c r="D755" s="234" t="s">
        <v>410</v>
      </c>
      <c r="E755" s="250" t="s">
        <v>1</v>
      </c>
      <c r="F755" s="251" t="s">
        <v>1016</v>
      </c>
      <c r="G755" s="249"/>
      <c r="H755" s="252">
        <v>2</v>
      </c>
      <c r="I755" s="253"/>
      <c r="J755" s="249"/>
      <c r="K755" s="249"/>
      <c r="L755" s="254"/>
      <c r="M755" s="255"/>
      <c r="N755" s="256"/>
      <c r="O755" s="256"/>
      <c r="P755" s="256"/>
      <c r="Q755" s="256"/>
      <c r="R755" s="256"/>
      <c r="S755" s="256"/>
      <c r="T755" s="257"/>
      <c r="AT755" s="258" t="s">
        <v>410</v>
      </c>
      <c r="AU755" s="258" t="s">
        <v>86</v>
      </c>
      <c r="AV755" s="11" t="s">
        <v>88</v>
      </c>
      <c r="AW755" s="11" t="s">
        <v>36</v>
      </c>
      <c r="AX755" s="11" t="s">
        <v>79</v>
      </c>
      <c r="AY755" s="258" t="s">
        <v>142</v>
      </c>
    </row>
    <row r="756" s="11" customFormat="1">
      <c r="B756" s="248"/>
      <c r="C756" s="249"/>
      <c r="D756" s="234" t="s">
        <v>410</v>
      </c>
      <c r="E756" s="250" t="s">
        <v>1</v>
      </c>
      <c r="F756" s="251" t="s">
        <v>1017</v>
      </c>
      <c r="G756" s="249"/>
      <c r="H756" s="252">
        <v>2</v>
      </c>
      <c r="I756" s="253"/>
      <c r="J756" s="249"/>
      <c r="K756" s="249"/>
      <c r="L756" s="254"/>
      <c r="M756" s="255"/>
      <c r="N756" s="256"/>
      <c r="O756" s="256"/>
      <c r="P756" s="256"/>
      <c r="Q756" s="256"/>
      <c r="R756" s="256"/>
      <c r="S756" s="256"/>
      <c r="T756" s="257"/>
      <c r="AT756" s="258" t="s">
        <v>410</v>
      </c>
      <c r="AU756" s="258" t="s">
        <v>86</v>
      </c>
      <c r="AV756" s="11" t="s">
        <v>88</v>
      </c>
      <c r="AW756" s="11" t="s">
        <v>36</v>
      </c>
      <c r="AX756" s="11" t="s">
        <v>79</v>
      </c>
      <c r="AY756" s="258" t="s">
        <v>142</v>
      </c>
    </row>
    <row r="757" s="11" customFormat="1">
      <c r="B757" s="248"/>
      <c r="C757" s="249"/>
      <c r="D757" s="234" t="s">
        <v>410</v>
      </c>
      <c r="E757" s="250" t="s">
        <v>1</v>
      </c>
      <c r="F757" s="251" t="s">
        <v>1018</v>
      </c>
      <c r="G757" s="249"/>
      <c r="H757" s="252">
        <v>2</v>
      </c>
      <c r="I757" s="253"/>
      <c r="J757" s="249"/>
      <c r="K757" s="249"/>
      <c r="L757" s="254"/>
      <c r="M757" s="255"/>
      <c r="N757" s="256"/>
      <c r="O757" s="256"/>
      <c r="P757" s="256"/>
      <c r="Q757" s="256"/>
      <c r="R757" s="256"/>
      <c r="S757" s="256"/>
      <c r="T757" s="257"/>
      <c r="AT757" s="258" t="s">
        <v>410</v>
      </c>
      <c r="AU757" s="258" t="s">
        <v>86</v>
      </c>
      <c r="AV757" s="11" t="s">
        <v>88</v>
      </c>
      <c r="AW757" s="11" t="s">
        <v>36</v>
      </c>
      <c r="AX757" s="11" t="s">
        <v>79</v>
      </c>
      <c r="AY757" s="258" t="s">
        <v>142</v>
      </c>
    </row>
    <row r="758" s="11" customFormat="1">
      <c r="B758" s="248"/>
      <c r="C758" s="249"/>
      <c r="D758" s="234" t="s">
        <v>410</v>
      </c>
      <c r="E758" s="250" t="s">
        <v>1</v>
      </c>
      <c r="F758" s="251" t="s">
        <v>1019</v>
      </c>
      <c r="G758" s="249"/>
      <c r="H758" s="252">
        <v>2</v>
      </c>
      <c r="I758" s="253"/>
      <c r="J758" s="249"/>
      <c r="K758" s="249"/>
      <c r="L758" s="254"/>
      <c r="M758" s="255"/>
      <c r="N758" s="256"/>
      <c r="O758" s="256"/>
      <c r="P758" s="256"/>
      <c r="Q758" s="256"/>
      <c r="R758" s="256"/>
      <c r="S758" s="256"/>
      <c r="T758" s="257"/>
      <c r="AT758" s="258" t="s">
        <v>410</v>
      </c>
      <c r="AU758" s="258" t="s">
        <v>86</v>
      </c>
      <c r="AV758" s="11" t="s">
        <v>88</v>
      </c>
      <c r="AW758" s="11" t="s">
        <v>36</v>
      </c>
      <c r="AX758" s="11" t="s">
        <v>79</v>
      </c>
      <c r="AY758" s="258" t="s">
        <v>142</v>
      </c>
    </row>
    <row r="759" s="12" customFormat="1">
      <c r="B759" s="259"/>
      <c r="C759" s="260"/>
      <c r="D759" s="234" t="s">
        <v>410</v>
      </c>
      <c r="E759" s="261" t="s">
        <v>1</v>
      </c>
      <c r="F759" s="262" t="s">
        <v>413</v>
      </c>
      <c r="G759" s="260"/>
      <c r="H759" s="263">
        <v>18</v>
      </c>
      <c r="I759" s="264"/>
      <c r="J759" s="260"/>
      <c r="K759" s="260"/>
      <c r="L759" s="265"/>
      <c r="M759" s="266"/>
      <c r="N759" s="267"/>
      <c r="O759" s="267"/>
      <c r="P759" s="267"/>
      <c r="Q759" s="267"/>
      <c r="R759" s="267"/>
      <c r="S759" s="267"/>
      <c r="T759" s="268"/>
      <c r="AT759" s="269" t="s">
        <v>410</v>
      </c>
      <c r="AU759" s="269" t="s">
        <v>86</v>
      </c>
      <c r="AV759" s="12" t="s">
        <v>141</v>
      </c>
      <c r="AW759" s="12" t="s">
        <v>36</v>
      </c>
      <c r="AX759" s="12" t="s">
        <v>86</v>
      </c>
      <c r="AY759" s="269" t="s">
        <v>142</v>
      </c>
    </row>
    <row r="760" s="1" customFormat="1" ht="24" customHeight="1">
      <c r="B760" s="36"/>
      <c r="C760" s="237" t="s">
        <v>1024</v>
      </c>
      <c r="D760" s="237" t="s">
        <v>160</v>
      </c>
      <c r="E760" s="238" t="s">
        <v>388</v>
      </c>
      <c r="F760" s="239" t="s">
        <v>389</v>
      </c>
      <c r="G760" s="240" t="s">
        <v>156</v>
      </c>
      <c r="H760" s="241">
        <v>380</v>
      </c>
      <c r="I760" s="242"/>
      <c r="J760" s="243">
        <f>ROUND(I760*H760,2)</f>
        <v>0</v>
      </c>
      <c r="K760" s="239" t="s">
        <v>149</v>
      </c>
      <c r="L760" s="244"/>
      <c r="M760" s="245" t="s">
        <v>1</v>
      </c>
      <c r="N760" s="246" t="s">
        <v>44</v>
      </c>
      <c r="O760" s="84"/>
      <c r="P760" s="230">
        <f>O760*H760</f>
        <v>0</v>
      </c>
      <c r="Q760" s="230">
        <v>0</v>
      </c>
      <c r="R760" s="230">
        <f>Q760*H760</f>
        <v>0</v>
      </c>
      <c r="S760" s="230">
        <v>0</v>
      </c>
      <c r="T760" s="231">
        <f>S760*H760</f>
        <v>0</v>
      </c>
      <c r="AR760" s="232" t="s">
        <v>164</v>
      </c>
      <c r="AT760" s="232" t="s">
        <v>160</v>
      </c>
      <c r="AU760" s="232" t="s">
        <v>86</v>
      </c>
      <c r="AY760" s="15" t="s">
        <v>142</v>
      </c>
      <c r="BE760" s="233">
        <f>IF(N760="základní",J760,0)</f>
        <v>0</v>
      </c>
      <c r="BF760" s="233">
        <f>IF(N760="snížená",J760,0)</f>
        <v>0</v>
      </c>
      <c r="BG760" s="233">
        <f>IF(N760="zákl. přenesená",J760,0)</f>
        <v>0</v>
      </c>
      <c r="BH760" s="233">
        <f>IF(N760="sníž. přenesená",J760,0)</f>
        <v>0</v>
      </c>
      <c r="BI760" s="233">
        <f>IF(N760="nulová",J760,0)</f>
        <v>0</v>
      </c>
      <c r="BJ760" s="15" t="s">
        <v>86</v>
      </c>
      <c r="BK760" s="233">
        <f>ROUND(I760*H760,2)</f>
        <v>0</v>
      </c>
      <c r="BL760" s="15" t="s">
        <v>164</v>
      </c>
      <c r="BM760" s="232" t="s">
        <v>1025</v>
      </c>
    </row>
    <row r="761" s="1" customFormat="1">
      <c r="B761" s="36"/>
      <c r="C761" s="37"/>
      <c r="D761" s="234" t="s">
        <v>152</v>
      </c>
      <c r="E761" s="37"/>
      <c r="F761" s="235" t="s">
        <v>389</v>
      </c>
      <c r="G761" s="37"/>
      <c r="H761" s="37"/>
      <c r="I761" s="147"/>
      <c r="J761" s="37"/>
      <c r="K761" s="37"/>
      <c r="L761" s="41"/>
      <c r="M761" s="236"/>
      <c r="N761" s="84"/>
      <c r="O761" s="84"/>
      <c r="P761" s="84"/>
      <c r="Q761" s="84"/>
      <c r="R761" s="84"/>
      <c r="S761" s="84"/>
      <c r="T761" s="85"/>
      <c r="AT761" s="15" t="s">
        <v>152</v>
      </c>
      <c r="AU761" s="15" t="s">
        <v>86</v>
      </c>
    </row>
    <row r="762" s="1" customFormat="1">
      <c r="B762" s="36"/>
      <c r="C762" s="37"/>
      <c r="D762" s="234" t="s">
        <v>166</v>
      </c>
      <c r="E762" s="37"/>
      <c r="F762" s="247" t="s">
        <v>1026</v>
      </c>
      <c r="G762" s="37"/>
      <c r="H762" s="37"/>
      <c r="I762" s="147"/>
      <c r="J762" s="37"/>
      <c r="K762" s="37"/>
      <c r="L762" s="41"/>
      <c r="M762" s="236"/>
      <c r="N762" s="84"/>
      <c r="O762" s="84"/>
      <c r="P762" s="84"/>
      <c r="Q762" s="84"/>
      <c r="R762" s="84"/>
      <c r="S762" s="84"/>
      <c r="T762" s="85"/>
      <c r="AT762" s="15" t="s">
        <v>166</v>
      </c>
      <c r="AU762" s="15" t="s">
        <v>86</v>
      </c>
    </row>
    <row r="763" s="11" customFormat="1">
      <c r="B763" s="248"/>
      <c r="C763" s="249"/>
      <c r="D763" s="234" t="s">
        <v>410</v>
      </c>
      <c r="E763" s="250" t="s">
        <v>1</v>
      </c>
      <c r="F763" s="251" t="s">
        <v>1027</v>
      </c>
      <c r="G763" s="249"/>
      <c r="H763" s="252">
        <v>30</v>
      </c>
      <c r="I763" s="253"/>
      <c r="J763" s="249"/>
      <c r="K763" s="249"/>
      <c r="L763" s="254"/>
      <c r="M763" s="255"/>
      <c r="N763" s="256"/>
      <c r="O763" s="256"/>
      <c r="P763" s="256"/>
      <c r="Q763" s="256"/>
      <c r="R763" s="256"/>
      <c r="S763" s="256"/>
      <c r="T763" s="257"/>
      <c r="AT763" s="258" t="s">
        <v>410</v>
      </c>
      <c r="AU763" s="258" t="s">
        <v>86</v>
      </c>
      <c r="AV763" s="11" t="s">
        <v>88</v>
      </c>
      <c r="AW763" s="11" t="s">
        <v>36</v>
      </c>
      <c r="AX763" s="11" t="s">
        <v>79</v>
      </c>
      <c r="AY763" s="258" t="s">
        <v>142</v>
      </c>
    </row>
    <row r="764" s="11" customFormat="1">
      <c r="B764" s="248"/>
      <c r="C764" s="249"/>
      <c r="D764" s="234" t="s">
        <v>410</v>
      </c>
      <c r="E764" s="250" t="s">
        <v>1</v>
      </c>
      <c r="F764" s="251" t="s">
        <v>1028</v>
      </c>
      <c r="G764" s="249"/>
      <c r="H764" s="252">
        <v>33</v>
      </c>
      <c r="I764" s="253"/>
      <c r="J764" s="249"/>
      <c r="K764" s="249"/>
      <c r="L764" s="254"/>
      <c r="M764" s="255"/>
      <c r="N764" s="256"/>
      <c r="O764" s="256"/>
      <c r="P764" s="256"/>
      <c r="Q764" s="256"/>
      <c r="R764" s="256"/>
      <c r="S764" s="256"/>
      <c r="T764" s="257"/>
      <c r="AT764" s="258" t="s">
        <v>410</v>
      </c>
      <c r="AU764" s="258" t="s">
        <v>86</v>
      </c>
      <c r="AV764" s="11" t="s">
        <v>88</v>
      </c>
      <c r="AW764" s="11" t="s">
        <v>36</v>
      </c>
      <c r="AX764" s="11" t="s">
        <v>79</v>
      </c>
      <c r="AY764" s="258" t="s">
        <v>142</v>
      </c>
    </row>
    <row r="765" s="11" customFormat="1">
      <c r="B765" s="248"/>
      <c r="C765" s="249"/>
      <c r="D765" s="234" t="s">
        <v>410</v>
      </c>
      <c r="E765" s="250" t="s">
        <v>1</v>
      </c>
      <c r="F765" s="251" t="s">
        <v>1029</v>
      </c>
      <c r="G765" s="249"/>
      <c r="H765" s="252">
        <v>37</v>
      </c>
      <c r="I765" s="253"/>
      <c r="J765" s="249"/>
      <c r="K765" s="249"/>
      <c r="L765" s="254"/>
      <c r="M765" s="255"/>
      <c r="N765" s="256"/>
      <c r="O765" s="256"/>
      <c r="P765" s="256"/>
      <c r="Q765" s="256"/>
      <c r="R765" s="256"/>
      <c r="S765" s="256"/>
      <c r="T765" s="257"/>
      <c r="AT765" s="258" t="s">
        <v>410</v>
      </c>
      <c r="AU765" s="258" t="s">
        <v>86</v>
      </c>
      <c r="AV765" s="11" t="s">
        <v>88</v>
      </c>
      <c r="AW765" s="11" t="s">
        <v>36</v>
      </c>
      <c r="AX765" s="11" t="s">
        <v>79</v>
      </c>
      <c r="AY765" s="258" t="s">
        <v>142</v>
      </c>
    </row>
    <row r="766" s="11" customFormat="1">
      <c r="B766" s="248"/>
      <c r="C766" s="249"/>
      <c r="D766" s="234" t="s">
        <v>410</v>
      </c>
      <c r="E766" s="250" t="s">
        <v>1</v>
      </c>
      <c r="F766" s="251" t="s">
        <v>1030</v>
      </c>
      <c r="G766" s="249"/>
      <c r="H766" s="252">
        <v>41</v>
      </c>
      <c r="I766" s="253"/>
      <c r="J766" s="249"/>
      <c r="K766" s="249"/>
      <c r="L766" s="254"/>
      <c r="M766" s="255"/>
      <c r="N766" s="256"/>
      <c r="O766" s="256"/>
      <c r="P766" s="256"/>
      <c r="Q766" s="256"/>
      <c r="R766" s="256"/>
      <c r="S766" s="256"/>
      <c r="T766" s="257"/>
      <c r="AT766" s="258" t="s">
        <v>410</v>
      </c>
      <c r="AU766" s="258" t="s">
        <v>86</v>
      </c>
      <c r="AV766" s="11" t="s">
        <v>88</v>
      </c>
      <c r="AW766" s="11" t="s">
        <v>36</v>
      </c>
      <c r="AX766" s="11" t="s">
        <v>79</v>
      </c>
      <c r="AY766" s="258" t="s">
        <v>142</v>
      </c>
    </row>
    <row r="767" s="11" customFormat="1">
      <c r="B767" s="248"/>
      <c r="C767" s="249"/>
      <c r="D767" s="234" t="s">
        <v>410</v>
      </c>
      <c r="E767" s="250" t="s">
        <v>1</v>
      </c>
      <c r="F767" s="251" t="s">
        <v>1031</v>
      </c>
      <c r="G767" s="249"/>
      <c r="H767" s="252">
        <v>45</v>
      </c>
      <c r="I767" s="253"/>
      <c r="J767" s="249"/>
      <c r="K767" s="249"/>
      <c r="L767" s="254"/>
      <c r="M767" s="255"/>
      <c r="N767" s="256"/>
      <c r="O767" s="256"/>
      <c r="P767" s="256"/>
      <c r="Q767" s="256"/>
      <c r="R767" s="256"/>
      <c r="S767" s="256"/>
      <c r="T767" s="257"/>
      <c r="AT767" s="258" t="s">
        <v>410</v>
      </c>
      <c r="AU767" s="258" t="s">
        <v>86</v>
      </c>
      <c r="AV767" s="11" t="s">
        <v>88</v>
      </c>
      <c r="AW767" s="11" t="s">
        <v>36</v>
      </c>
      <c r="AX767" s="11" t="s">
        <v>79</v>
      </c>
      <c r="AY767" s="258" t="s">
        <v>142</v>
      </c>
    </row>
    <row r="768" s="11" customFormat="1">
      <c r="B768" s="248"/>
      <c r="C768" s="249"/>
      <c r="D768" s="234" t="s">
        <v>410</v>
      </c>
      <c r="E768" s="250" t="s">
        <v>1</v>
      </c>
      <c r="F768" s="251" t="s">
        <v>1032</v>
      </c>
      <c r="G768" s="249"/>
      <c r="H768" s="252">
        <v>49</v>
      </c>
      <c r="I768" s="253"/>
      <c r="J768" s="249"/>
      <c r="K768" s="249"/>
      <c r="L768" s="254"/>
      <c r="M768" s="255"/>
      <c r="N768" s="256"/>
      <c r="O768" s="256"/>
      <c r="P768" s="256"/>
      <c r="Q768" s="256"/>
      <c r="R768" s="256"/>
      <c r="S768" s="256"/>
      <c r="T768" s="257"/>
      <c r="AT768" s="258" t="s">
        <v>410</v>
      </c>
      <c r="AU768" s="258" t="s">
        <v>86</v>
      </c>
      <c r="AV768" s="11" t="s">
        <v>88</v>
      </c>
      <c r="AW768" s="11" t="s">
        <v>36</v>
      </c>
      <c r="AX768" s="11" t="s">
        <v>79</v>
      </c>
      <c r="AY768" s="258" t="s">
        <v>142</v>
      </c>
    </row>
    <row r="769" s="11" customFormat="1">
      <c r="B769" s="248"/>
      <c r="C769" s="249"/>
      <c r="D769" s="234" t="s">
        <v>410</v>
      </c>
      <c r="E769" s="250" t="s">
        <v>1</v>
      </c>
      <c r="F769" s="251" t="s">
        <v>1033</v>
      </c>
      <c r="G769" s="249"/>
      <c r="H769" s="252">
        <v>55</v>
      </c>
      <c r="I769" s="253"/>
      <c r="J769" s="249"/>
      <c r="K769" s="249"/>
      <c r="L769" s="254"/>
      <c r="M769" s="255"/>
      <c r="N769" s="256"/>
      <c r="O769" s="256"/>
      <c r="P769" s="256"/>
      <c r="Q769" s="256"/>
      <c r="R769" s="256"/>
      <c r="S769" s="256"/>
      <c r="T769" s="257"/>
      <c r="AT769" s="258" t="s">
        <v>410</v>
      </c>
      <c r="AU769" s="258" t="s">
        <v>86</v>
      </c>
      <c r="AV769" s="11" t="s">
        <v>88</v>
      </c>
      <c r="AW769" s="11" t="s">
        <v>36</v>
      </c>
      <c r="AX769" s="11" t="s">
        <v>79</v>
      </c>
      <c r="AY769" s="258" t="s">
        <v>142</v>
      </c>
    </row>
    <row r="770" s="11" customFormat="1">
      <c r="B770" s="248"/>
      <c r="C770" s="249"/>
      <c r="D770" s="234" t="s">
        <v>410</v>
      </c>
      <c r="E770" s="250" t="s">
        <v>1</v>
      </c>
      <c r="F770" s="251" t="s">
        <v>1034</v>
      </c>
      <c r="G770" s="249"/>
      <c r="H770" s="252">
        <v>45</v>
      </c>
      <c r="I770" s="253"/>
      <c r="J770" s="249"/>
      <c r="K770" s="249"/>
      <c r="L770" s="254"/>
      <c r="M770" s="255"/>
      <c r="N770" s="256"/>
      <c r="O770" s="256"/>
      <c r="P770" s="256"/>
      <c r="Q770" s="256"/>
      <c r="R770" s="256"/>
      <c r="S770" s="256"/>
      <c r="T770" s="257"/>
      <c r="AT770" s="258" t="s">
        <v>410</v>
      </c>
      <c r="AU770" s="258" t="s">
        <v>86</v>
      </c>
      <c r="AV770" s="11" t="s">
        <v>88</v>
      </c>
      <c r="AW770" s="11" t="s">
        <v>36</v>
      </c>
      <c r="AX770" s="11" t="s">
        <v>79</v>
      </c>
      <c r="AY770" s="258" t="s">
        <v>142</v>
      </c>
    </row>
    <row r="771" s="11" customFormat="1">
      <c r="B771" s="248"/>
      <c r="C771" s="249"/>
      <c r="D771" s="234" t="s">
        <v>410</v>
      </c>
      <c r="E771" s="250" t="s">
        <v>1</v>
      </c>
      <c r="F771" s="251" t="s">
        <v>1035</v>
      </c>
      <c r="G771" s="249"/>
      <c r="H771" s="252">
        <v>45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AT771" s="258" t="s">
        <v>410</v>
      </c>
      <c r="AU771" s="258" t="s">
        <v>86</v>
      </c>
      <c r="AV771" s="11" t="s">
        <v>88</v>
      </c>
      <c r="AW771" s="11" t="s">
        <v>36</v>
      </c>
      <c r="AX771" s="11" t="s">
        <v>79</v>
      </c>
      <c r="AY771" s="258" t="s">
        <v>142</v>
      </c>
    </row>
    <row r="772" s="12" customFormat="1">
      <c r="B772" s="259"/>
      <c r="C772" s="260"/>
      <c r="D772" s="234" t="s">
        <v>410</v>
      </c>
      <c r="E772" s="261" t="s">
        <v>1</v>
      </c>
      <c r="F772" s="262" t="s">
        <v>413</v>
      </c>
      <c r="G772" s="260"/>
      <c r="H772" s="263">
        <v>380</v>
      </c>
      <c r="I772" s="264"/>
      <c r="J772" s="260"/>
      <c r="K772" s="260"/>
      <c r="L772" s="265"/>
      <c r="M772" s="266"/>
      <c r="N772" s="267"/>
      <c r="O772" s="267"/>
      <c r="P772" s="267"/>
      <c r="Q772" s="267"/>
      <c r="R772" s="267"/>
      <c r="S772" s="267"/>
      <c r="T772" s="268"/>
      <c r="AT772" s="269" t="s">
        <v>410</v>
      </c>
      <c r="AU772" s="269" t="s">
        <v>86</v>
      </c>
      <c r="AV772" s="12" t="s">
        <v>141</v>
      </c>
      <c r="AW772" s="12" t="s">
        <v>36</v>
      </c>
      <c r="AX772" s="12" t="s">
        <v>86</v>
      </c>
      <c r="AY772" s="269" t="s">
        <v>142</v>
      </c>
    </row>
    <row r="773" s="1" customFormat="1" ht="36" customHeight="1">
      <c r="B773" s="36"/>
      <c r="C773" s="221" t="s">
        <v>1036</v>
      </c>
      <c r="D773" s="221" t="s">
        <v>145</v>
      </c>
      <c r="E773" s="222" t="s">
        <v>396</v>
      </c>
      <c r="F773" s="223" t="s">
        <v>397</v>
      </c>
      <c r="G773" s="224" t="s">
        <v>156</v>
      </c>
      <c r="H773" s="225">
        <v>380</v>
      </c>
      <c r="I773" s="226"/>
      <c r="J773" s="227">
        <f>ROUND(I773*H773,2)</f>
        <v>0</v>
      </c>
      <c r="K773" s="223" t="s">
        <v>149</v>
      </c>
      <c r="L773" s="41"/>
      <c r="M773" s="228" t="s">
        <v>1</v>
      </c>
      <c r="N773" s="229" t="s">
        <v>44</v>
      </c>
      <c r="O773" s="84"/>
      <c r="P773" s="230">
        <f>O773*H773</f>
        <v>0</v>
      </c>
      <c r="Q773" s="230">
        <v>0</v>
      </c>
      <c r="R773" s="230">
        <f>Q773*H773</f>
        <v>0</v>
      </c>
      <c r="S773" s="230">
        <v>0</v>
      </c>
      <c r="T773" s="231">
        <f>S773*H773</f>
        <v>0</v>
      </c>
      <c r="AR773" s="232" t="s">
        <v>150</v>
      </c>
      <c r="AT773" s="232" t="s">
        <v>145</v>
      </c>
      <c r="AU773" s="232" t="s">
        <v>86</v>
      </c>
      <c r="AY773" s="15" t="s">
        <v>142</v>
      </c>
      <c r="BE773" s="233">
        <f>IF(N773="základní",J773,0)</f>
        <v>0</v>
      </c>
      <c r="BF773" s="233">
        <f>IF(N773="snížená",J773,0)</f>
        <v>0</v>
      </c>
      <c r="BG773" s="233">
        <f>IF(N773="zákl. přenesená",J773,0)</f>
        <v>0</v>
      </c>
      <c r="BH773" s="233">
        <f>IF(N773="sníž. přenesená",J773,0)</f>
        <v>0</v>
      </c>
      <c r="BI773" s="233">
        <f>IF(N773="nulová",J773,0)</f>
        <v>0</v>
      </c>
      <c r="BJ773" s="15" t="s">
        <v>86</v>
      </c>
      <c r="BK773" s="233">
        <f>ROUND(I773*H773,2)</f>
        <v>0</v>
      </c>
      <c r="BL773" s="15" t="s">
        <v>150</v>
      </c>
      <c r="BM773" s="232" t="s">
        <v>1037</v>
      </c>
    </row>
    <row r="774" s="1" customFormat="1">
      <c r="B774" s="36"/>
      <c r="C774" s="37"/>
      <c r="D774" s="234" t="s">
        <v>152</v>
      </c>
      <c r="E774" s="37"/>
      <c r="F774" s="235" t="s">
        <v>399</v>
      </c>
      <c r="G774" s="37"/>
      <c r="H774" s="37"/>
      <c r="I774" s="147"/>
      <c r="J774" s="37"/>
      <c r="K774" s="37"/>
      <c r="L774" s="41"/>
      <c r="M774" s="236"/>
      <c r="N774" s="84"/>
      <c r="O774" s="84"/>
      <c r="P774" s="84"/>
      <c r="Q774" s="84"/>
      <c r="R774" s="84"/>
      <c r="S774" s="84"/>
      <c r="T774" s="85"/>
      <c r="AT774" s="15" t="s">
        <v>152</v>
      </c>
      <c r="AU774" s="15" t="s">
        <v>86</v>
      </c>
    </row>
    <row r="775" s="11" customFormat="1">
      <c r="B775" s="248"/>
      <c r="C775" s="249"/>
      <c r="D775" s="234" t="s">
        <v>410</v>
      </c>
      <c r="E775" s="250" t="s">
        <v>1</v>
      </c>
      <c r="F775" s="251" t="s">
        <v>1027</v>
      </c>
      <c r="G775" s="249"/>
      <c r="H775" s="252">
        <v>30</v>
      </c>
      <c r="I775" s="253"/>
      <c r="J775" s="249"/>
      <c r="K775" s="249"/>
      <c r="L775" s="254"/>
      <c r="M775" s="255"/>
      <c r="N775" s="256"/>
      <c r="O775" s="256"/>
      <c r="P775" s="256"/>
      <c r="Q775" s="256"/>
      <c r="R775" s="256"/>
      <c r="S775" s="256"/>
      <c r="T775" s="257"/>
      <c r="AT775" s="258" t="s">
        <v>410</v>
      </c>
      <c r="AU775" s="258" t="s">
        <v>86</v>
      </c>
      <c r="AV775" s="11" t="s">
        <v>88</v>
      </c>
      <c r="AW775" s="11" t="s">
        <v>36</v>
      </c>
      <c r="AX775" s="11" t="s">
        <v>79</v>
      </c>
      <c r="AY775" s="258" t="s">
        <v>142</v>
      </c>
    </row>
    <row r="776" s="11" customFormat="1">
      <c r="B776" s="248"/>
      <c r="C776" s="249"/>
      <c r="D776" s="234" t="s">
        <v>410</v>
      </c>
      <c r="E776" s="250" t="s">
        <v>1</v>
      </c>
      <c r="F776" s="251" t="s">
        <v>1028</v>
      </c>
      <c r="G776" s="249"/>
      <c r="H776" s="252">
        <v>33</v>
      </c>
      <c r="I776" s="253"/>
      <c r="J776" s="249"/>
      <c r="K776" s="249"/>
      <c r="L776" s="254"/>
      <c r="M776" s="255"/>
      <c r="N776" s="256"/>
      <c r="O776" s="256"/>
      <c r="P776" s="256"/>
      <c r="Q776" s="256"/>
      <c r="R776" s="256"/>
      <c r="S776" s="256"/>
      <c r="T776" s="257"/>
      <c r="AT776" s="258" t="s">
        <v>410</v>
      </c>
      <c r="AU776" s="258" t="s">
        <v>86</v>
      </c>
      <c r="AV776" s="11" t="s">
        <v>88</v>
      </c>
      <c r="AW776" s="11" t="s">
        <v>36</v>
      </c>
      <c r="AX776" s="11" t="s">
        <v>79</v>
      </c>
      <c r="AY776" s="258" t="s">
        <v>142</v>
      </c>
    </row>
    <row r="777" s="11" customFormat="1">
      <c r="B777" s="248"/>
      <c r="C777" s="249"/>
      <c r="D777" s="234" t="s">
        <v>410</v>
      </c>
      <c r="E777" s="250" t="s">
        <v>1</v>
      </c>
      <c r="F777" s="251" t="s">
        <v>1029</v>
      </c>
      <c r="G777" s="249"/>
      <c r="H777" s="252">
        <v>37</v>
      </c>
      <c r="I777" s="253"/>
      <c r="J777" s="249"/>
      <c r="K777" s="249"/>
      <c r="L777" s="254"/>
      <c r="M777" s="255"/>
      <c r="N777" s="256"/>
      <c r="O777" s="256"/>
      <c r="P777" s="256"/>
      <c r="Q777" s="256"/>
      <c r="R777" s="256"/>
      <c r="S777" s="256"/>
      <c r="T777" s="257"/>
      <c r="AT777" s="258" t="s">
        <v>410</v>
      </c>
      <c r="AU777" s="258" t="s">
        <v>86</v>
      </c>
      <c r="AV777" s="11" t="s">
        <v>88</v>
      </c>
      <c r="AW777" s="11" t="s">
        <v>36</v>
      </c>
      <c r="AX777" s="11" t="s">
        <v>79</v>
      </c>
      <c r="AY777" s="258" t="s">
        <v>142</v>
      </c>
    </row>
    <row r="778" s="11" customFormat="1">
      <c r="B778" s="248"/>
      <c r="C778" s="249"/>
      <c r="D778" s="234" t="s">
        <v>410</v>
      </c>
      <c r="E778" s="250" t="s">
        <v>1</v>
      </c>
      <c r="F778" s="251" t="s">
        <v>1030</v>
      </c>
      <c r="G778" s="249"/>
      <c r="H778" s="252">
        <v>41</v>
      </c>
      <c r="I778" s="253"/>
      <c r="J778" s="249"/>
      <c r="K778" s="249"/>
      <c r="L778" s="254"/>
      <c r="M778" s="255"/>
      <c r="N778" s="256"/>
      <c r="O778" s="256"/>
      <c r="P778" s="256"/>
      <c r="Q778" s="256"/>
      <c r="R778" s="256"/>
      <c r="S778" s="256"/>
      <c r="T778" s="257"/>
      <c r="AT778" s="258" t="s">
        <v>410</v>
      </c>
      <c r="AU778" s="258" t="s">
        <v>86</v>
      </c>
      <c r="AV778" s="11" t="s">
        <v>88</v>
      </c>
      <c r="AW778" s="11" t="s">
        <v>36</v>
      </c>
      <c r="AX778" s="11" t="s">
        <v>79</v>
      </c>
      <c r="AY778" s="258" t="s">
        <v>142</v>
      </c>
    </row>
    <row r="779" s="11" customFormat="1">
      <c r="B779" s="248"/>
      <c r="C779" s="249"/>
      <c r="D779" s="234" t="s">
        <v>410</v>
      </c>
      <c r="E779" s="250" t="s">
        <v>1</v>
      </c>
      <c r="F779" s="251" t="s">
        <v>1031</v>
      </c>
      <c r="G779" s="249"/>
      <c r="H779" s="252">
        <v>45</v>
      </c>
      <c r="I779" s="253"/>
      <c r="J779" s="249"/>
      <c r="K779" s="249"/>
      <c r="L779" s="254"/>
      <c r="M779" s="255"/>
      <c r="N779" s="256"/>
      <c r="O779" s="256"/>
      <c r="P779" s="256"/>
      <c r="Q779" s="256"/>
      <c r="R779" s="256"/>
      <c r="S779" s="256"/>
      <c r="T779" s="257"/>
      <c r="AT779" s="258" t="s">
        <v>410</v>
      </c>
      <c r="AU779" s="258" t="s">
        <v>86</v>
      </c>
      <c r="AV779" s="11" t="s">
        <v>88</v>
      </c>
      <c r="AW779" s="11" t="s">
        <v>36</v>
      </c>
      <c r="AX779" s="11" t="s">
        <v>79</v>
      </c>
      <c r="AY779" s="258" t="s">
        <v>142</v>
      </c>
    </row>
    <row r="780" s="11" customFormat="1">
      <c r="B780" s="248"/>
      <c r="C780" s="249"/>
      <c r="D780" s="234" t="s">
        <v>410</v>
      </c>
      <c r="E780" s="250" t="s">
        <v>1</v>
      </c>
      <c r="F780" s="251" t="s">
        <v>1032</v>
      </c>
      <c r="G780" s="249"/>
      <c r="H780" s="252">
        <v>49</v>
      </c>
      <c r="I780" s="253"/>
      <c r="J780" s="249"/>
      <c r="K780" s="249"/>
      <c r="L780" s="254"/>
      <c r="M780" s="255"/>
      <c r="N780" s="256"/>
      <c r="O780" s="256"/>
      <c r="P780" s="256"/>
      <c r="Q780" s="256"/>
      <c r="R780" s="256"/>
      <c r="S780" s="256"/>
      <c r="T780" s="257"/>
      <c r="AT780" s="258" t="s">
        <v>410</v>
      </c>
      <c r="AU780" s="258" t="s">
        <v>86</v>
      </c>
      <c r="AV780" s="11" t="s">
        <v>88</v>
      </c>
      <c r="AW780" s="11" t="s">
        <v>36</v>
      </c>
      <c r="AX780" s="11" t="s">
        <v>79</v>
      </c>
      <c r="AY780" s="258" t="s">
        <v>142</v>
      </c>
    </row>
    <row r="781" s="11" customFormat="1">
      <c r="B781" s="248"/>
      <c r="C781" s="249"/>
      <c r="D781" s="234" t="s">
        <v>410</v>
      </c>
      <c r="E781" s="250" t="s">
        <v>1</v>
      </c>
      <c r="F781" s="251" t="s">
        <v>1033</v>
      </c>
      <c r="G781" s="249"/>
      <c r="H781" s="252">
        <v>55</v>
      </c>
      <c r="I781" s="253"/>
      <c r="J781" s="249"/>
      <c r="K781" s="249"/>
      <c r="L781" s="254"/>
      <c r="M781" s="255"/>
      <c r="N781" s="256"/>
      <c r="O781" s="256"/>
      <c r="P781" s="256"/>
      <c r="Q781" s="256"/>
      <c r="R781" s="256"/>
      <c r="S781" s="256"/>
      <c r="T781" s="257"/>
      <c r="AT781" s="258" t="s">
        <v>410</v>
      </c>
      <c r="AU781" s="258" t="s">
        <v>86</v>
      </c>
      <c r="AV781" s="11" t="s">
        <v>88</v>
      </c>
      <c r="AW781" s="11" t="s">
        <v>36</v>
      </c>
      <c r="AX781" s="11" t="s">
        <v>79</v>
      </c>
      <c r="AY781" s="258" t="s">
        <v>142</v>
      </c>
    </row>
    <row r="782" s="11" customFormat="1">
      <c r="B782" s="248"/>
      <c r="C782" s="249"/>
      <c r="D782" s="234" t="s">
        <v>410</v>
      </c>
      <c r="E782" s="250" t="s">
        <v>1</v>
      </c>
      <c r="F782" s="251" t="s">
        <v>1034</v>
      </c>
      <c r="G782" s="249"/>
      <c r="H782" s="252">
        <v>45</v>
      </c>
      <c r="I782" s="253"/>
      <c r="J782" s="249"/>
      <c r="K782" s="249"/>
      <c r="L782" s="254"/>
      <c r="M782" s="255"/>
      <c r="N782" s="256"/>
      <c r="O782" s="256"/>
      <c r="P782" s="256"/>
      <c r="Q782" s="256"/>
      <c r="R782" s="256"/>
      <c r="S782" s="256"/>
      <c r="T782" s="257"/>
      <c r="AT782" s="258" t="s">
        <v>410</v>
      </c>
      <c r="AU782" s="258" t="s">
        <v>86</v>
      </c>
      <c r="AV782" s="11" t="s">
        <v>88</v>
      </c>
      <c r="AW782" s="11" t="s">
        <v>36</v>
      </c>
      <c r="AX782" s="11" t="s">
        <v>79</v>
      </c>
      <c r="AY782" s="258" t="s">
        <v>142</v>
      </c>
    </row>
    <row r="783" s="11" customFormat="1">
      <c r="B783" s="248"/>
      <c r="C783" s="249"/>
      <c r="D783" s="234" t="s">
        <v>410</v>
      </c>
      <c r="E783" s="250" t="s">
        <v>1</v>
      </c>
      <c r="F783" s="251" t="s">
        <v>1035</v>
      </c>
      <c r="G783" s="249"/>
      <c r="H783" s="252">
        <v>45</v>
      </c>
      <c r="I783" s="253"/>
      <c r="J783" s="249"/>
      <c r="K783" s="249"/>
      <c r="L783" s="254"/>
      <c r="M783" s="255"/>
      <c r="N783" s="256"/>
      <c r="O783" s="256"/>
      <c r="P783" s="256"/>
      <c r="Q783" s="256"/>
      <c r="R783" s="256"/>
      <c r="S783" s="256"/>
      <c r="T783" s="257"/>
      <c r="AT783" s="258" t="s">
        <v>410</v>
      </c>
      <c r="AU783" s="258" t="s">
        <v>86</v>
      </c>
      <c r="AV783" s="11" t="s">
        <v>88</v>
      </c>
      <c r="AW783" s="11" t="s">
        <v>36</v>
      </c>
      <c r="AX783" s="11" t="s">
        <v>79</v>
      </c>
      <c r="AY783" s="258" t="s">
        <v>142</v>
      </c>
    </row>
    <row r="784" s="12" customFormat="1">
      <c r="B784" s="259"/>
      <c r="C784" s="260"/>
      <c r="D784" s="234" t="s">
        <v>410</v>
      </c>
      <c r="E784" s="261" t="s">
        <v>1</v>
      </c>
      <c r="F784" s="262" t="s">
        <v>413</v>
      </c>
      <c r="G784" s="260"/>
      <c r="H784" s="263">
        <v>380</v>
      </c>
      <c r="I784" s="264"/>
      <c r="J784" s="260"/>
      <c r="K784" s="260"/>
      <c r="L784" s="265"/>
      <c r="M784" s="266"/>
      <c r="N784" s="267"/>
      <c r="O784" s="267"/>
      <c r="P784" s="267"/>
      <c r="Q784" s="267"/>
      <c r="R784" s="267"/>
      <c r="S784" s="267"/>
      <c r="T784" s="268"/>
      <c r="AT784" s="269" t="s">
        <v>410</v>
      </c>
      <c r="AU784" s="269" t="s">
        <v>86</v>
      </c>
      <c r="AV784" s="12" t="s">
        <v>141</v>
      </c>
      <c r="AW784" s="12" t="s">
        <v>36</v>
      </c>
      <c r="AX784" s="12" t="s">
        <v>86</v>
      </c>
      <c r="AY784" s="269" t="s">
        <v>142</v>
      </c>
    </row>
    <row r="785" s="1" customFormat="1" ht="24" customHeight="1">
      <c r="B785" s="36"/>
      <c r="C785" s="221" t="s">
        <v>1038</v>
      </c>
      <c r="D785" s="221" t="s">
        <v>145</v>
      </c>
      <c r="E785" s="222" t="s">
        <v>1039</v>
      </c>
      <c r="F785" s="223" t="s">
        <v>1040</v>
      </c>
      <c r="G785" s="224" t="s">
        <v>163</v>
      </c>
      <c r="H785" s="225">
        <v>7</v>
      </c>
      <c r="I785" s="226"/>
      <c r="J785" s="227">
        <f>ROUND(I785*H785,2)</f>
        <v>0</v>
      </c>
      <c r="K785" s="223" t="s">
        <v>149</v>
      </c>
      <c r="L785" s="41"/>
      <c r="M785" s="228" t="s">
        <v>1</v>
      </c>
      <c r="N785" s="229" t="s">
        <v>44</v>
      </c>
      <c r="O785" s="84"/>
      <c r="P785" s="230">
        <f>O785*H785</f>
        <v>0</v>
      </c>
      <c r="Q785" s="230">
        <v>0</v>
      </c>
      <c r="R785" s="230">
        <f>Q785*H785</f>
        <v>0</v>
      </c>
      <c r="S785" s="230">
        <v>0</v>
      </c>
      <c r="T785" s="231">
        <f>S785*H785</f>
        <v>0</v>
      </c>
      <c r="AR785" s="232" t="s">
        <v>86</v>
      </c>
      <c r="AT785" s="232" t="s">
        <v>145</v>
      </c>
      <c r="AU785" s="232" t="s">
        <v>86</v>
      </c>
      <c r="AY785" s="15" t="s">
        <v>142</v>
      </c>
      <c r="BE785" s="233">
        <f>IF(N785="základní",J785,0)</f>
        <v>0</v>
      </c>
      <c r="BF785" s="233">
        <f>IF(N785="snížená",J785,0)</f>
        <v>0</v>
      </c>
      <c r="BG785" s="233">
        <f>IF(N785="zákl. přenesená",J785,0)</f>
        <v>0</v>
      </c>
      <c r="BH785" s="233">
        <f>IF(N785="sníž. přenesená",J785,0)</f>
        <v>0</v>
      </c>
      <c r="BI785" s="233">
        <f>IF(N785="nulová",J785,0)</f>
        <v>0</v>
      </c>
      <c r="BJ785" s="15" t="s">
        <v>86</v>
      </c>
      <c r="BK785" s="233">
        <f>ROUND(I785*H785,2)</f>
        <v>0</v>
      </c>
      <c r="BL785" s="15" t="s">
        <v>86</v>
      </c>
      <c r="BM785" s="232" t="s">
        <v>1041</v>
      </c>
    </row>
    <row r="786" s="1" customFormat="1">
      <c r="B786" s="36"/>
      <c r="C786" s="37"/>
      <c r="D786" s="234" t="s">
        <v>152</v>
      </c>
      <c r="E786" s="37"/>
      <c r="F786" s="235" t="s">
        <v>1042</v>
      </c>
      <c r="G786" s="37"/>
      <c r="H786" s="37"/>
      <c r="I786" s="147"/>
      <c r="J786" s="37"/>
      <c r="K786" s="37"/>
      <c r="L786" s="41"/>
      <c r="M786" s="236"/>
      <c r="N786" s="84"/>
      <c r="O786" s="84"/>
      <c r="P786" s="84"/>
      <c r="Q786" s="84"/>
      <c r="R786" s="84"/>
      <c r="S786" s="84"/>
      <c r="T786" s="85"/>
      <c r="AT786" s="15" t="s">
        <v>152</v>
      </c>
      <c r="AU786" s="15" t="s">
        <v>86</v>
      </c>
    </row>
    <row r="787" s="1" customFormat="1">
      <c r="B787" s="36"/>
      <c r="C787" s="37"/>
      <c r="D787" s="234" t="s">
        <v>166</v>
      </c>
      <c r="E787" s="37"/>
      <c r="F787" s="247" t="s">
        <v>1043</v>
      </c>
      <c r="G787" s="37"/>
      <c r="H787" s="37"/>
      <c r="I787" s="147"/>
      <c r="J787" s="37"/>
      <c r="K787" s="37"/>
      <c r="L787" s="41"/>
      <c r="M787" s="236"/>
      <c r="N787" s="84"/>
      <c r="O787" s="84"/>
      <c r="P787" s="84"/>
      <c r="Q787" s="84"/>
      <c r="R787" s="84"/>
      <c r="S787" s="84"/>
      <c r="T787" s="85"/>
      <c r="AT787" s="15" t="s">
        <v>166</v>
      </c>
      <c r="AU787" s="15" t="s">
        <v>86</v>
      </c>
    </row>
    <row r="788" s="1" customFormat="1" ht="60" customHeight="1">
      <c r="B788" s="36"/>
      <c r="C788" s="221" t="s">
        <v>1044</v>
      </c>
      <c r="D788" s="221" t="s">
        <v>145</v>
      </c>
      <c r="E788" s="222" t="s">
        <v>1045</v>
      </c>
      <c r="F788" s="223" t="s">
        <v>1046</v>
      </c>
      <c r="G788" s="224" t="s">
        <v>519</v>
      </c>
      <c r="H788" s="225">
        <v>104</v>
      </c>
      <c r="I788" s="226"/>
      <c r="J788" s="227">
        <f>ROUND(I788*H788,2)</f>
        <v>0</v>
      </c>
      <c r="K788" s="223" t="s">
        <v>149</v>
      </c>
      <c r="L788" s="41"/>
      <c r="M788" s="228" t="s">
        <v>1</v>
      </c>
      <c r="N788" s="229" t="s">
        <v>44</v>
      </c>
      <c r="O788" s="84"/>
      <c r="P788" s="230">
        <f>O788*H788</f>
        <v>0</v>
      </c>
      <c r="Q788" s="230">
        <v>0</v>
      </c>
      <c r="R788" s="230">
        <f>Q788*H788</f>
        <v>0</v>
      </c>
      <c r="S788" s="230">
        <v>0</v>
      </c>
      <c r="T788" s="231">
        <f>S788*H788</f>
        <v>0</v>
      </c>
      <c r="AR788" s="232" t="s">
        <v>86</v>
      </c>
      <c r="AT788" s="232" t="s">
        <v>145</v>
      </c>
      <c r="AU788" s="232" t="s">
        <v>86</v>
      </c>
      <c r="AY788" s="15" t="s">
        <v>142</v>
      </c>
      <c r="BE788" s="233">
        <f>IF(N788="základní",J788,0)</f>
        <v>0</v>
      </c>
      <c r="BF788" s="233">
        <f>IF(N788="snížená",J788,0)</f>
        <v>0</v>
      </c>
      <c r="BG788" s="233">
        <f>IF(N788="zákl. přenesená",J788,0)</f>
        <v>0</v>
      </c>
      <c r="BH788" s="233">
        <f>IF(N788="sníž. přenesená",J788,0)</f>
        <v>0</v>
      </c>
      <c r="BI788" s="233">
        <f>IF(N788="nulová",J788,0)</f>
        <v>0</v>
      </c>
      <c r="BJ788" s="15" t="s">
        <v>86</v>
      </c>
      <c r="BK788" s="233">
        <f>ROUND(I788*H788,2)</f>
        <v>0</v>
      </c>
      <c r="BL788" s="15" t="s">
        <v>86</v>
      </c>
      <c r="BM788" s="232" t="s">
        <v>1047</v>
      </c>
    </row>
    <row r="789" s="1" customFormat="1">
      <c r="B789" s="36"/>
      <c r="C789" s="37"/>
      <c r="D789" s="234" t="s">
        <v>152</v>
      </c>
      <c r="E789" s="37"/>
      <c r="F789" s="235" t="s">
        <v>1048</v>
      </c>
      <c r="G789" s="37"/>
      <c r="H789" s="37"/>
      <c r="I789" s="147"/>
      <c r="J789" s="37"/>
      <c r="K789" s="37"/>
      <c r="L789" s="41"/>
      <c r="M789" s="236"/>
      <c r="N789" s="84"/>
      <c r="O789" s="84"/>
      <c r="P789" s="84"/>
      <c r="Q789" s="84"/>
      <c r="R789" s="84"/>
      <c r="S789" s="84"/>
      <c r="T789" s="85"/>
      <c r="AT789" s="15" t="s">
        <v>152</v>
      </c>
      <c r="AU789" s="15" t="s">
        <v>86</v>
      </c>
    </row>
    <row r="790" s="1" customFormat="1">
      <c r="B790" s="36"/>
      <c r="C790" s="37"/>
      <c r="D790" s="234" t="s">
        <v>166</v>
      </c>
      <c r="E790" s="37"/>
      <c r="F790" s="247" t="s">
        <v>1049</v>
      </c>
      <c r="G790" s="37"/>
      <c r="H790" s="37"/>
      <c r="I790" s="147"/>
      <c r="J790" s="37"/>
      <c r="K790" s="37"/>
      <c r="L790" s="41"/>
      <c r="M790" s="236"/>
      <c r="N790" s="84"/>
      <c r="O790" s="84"/>
      <c r="P790" s="84"/>
      <c r="Q790" s="84"/>
      <c r="R790" s="84"/>
      <c r="S790" s="84"/>
      <c r="T790" s="85"/>
      <c r="AT790" s="15" t="s">
        <v>166</v>
      </c>
      <c r="AU790" s="15" t="s">
        <v>86</v>
      </c>
    </row>
    <row r="791" s="1" customFormat="1" ht="36" customHeight="1">
      <c r="B791" s="36"/>
      <c r="C791" s="237" t="s">
        <v>1050</v>
      </c>
      <c r="D791" s="237" t="s">
        <v>160</v>
      </c>
      <c r="E791" s="238" t="s">
        <v>897</v>
      </c>
      <c r="F791" s="239" t="s">
        <v>898</v>
      </c>
      <c r="G791" s="240" t="s">
        <v>163</v>
      </c>
      <c r="H791" s="241">
        <v>7</v>
      </c>
      <c r="I791" s="242"/>
      <c r="J791" s="243">
        <f>ROUND(I791*H791,2)</f>
        <v>0</v>
      </c>
      <c r="K791" s="239" t="s">
        <v>149</v>
      </c>
      <c r="L791" s="244"/>
      <c r="M791" s="245" t="s">
        <v>1</v>
      </c>
      <c r="N791" s="246" t="s">
        <v>44</v>
      </c>
      <c r="O791" s="84"/>
      <c r="P791" s="230">
        <f>O791*H791</f>
        <v>0</v>
      </c>
      <c r="Q791" s="230">
        <v>0</v>
      </c>
      <c r="R791" s="230">
        <f>Q791*H791</f>
        <v>0</v>
      </c>
      <c r="S791" s="230">
        <v>0</v>
      </c>
      <c r="T791" s="231">
        <f>S791*H791</f>
        <v>0</v>
      </c>
      <c r="AR791" s="232" t="s">
        <v>164</v>
      </c>
      <c r="AT791" s="232" t="s">
        <v>160</v>
      </c>
      <c r="AU791" s="232" t="s">
        <v>86</v>
      </c>
      <c r="AY791" s="15" t="s">
        <v>142</v>
      </c>
      <c r="BE791" s="233">
        <f>IF(N791="základní",J791,0)</f>
        <v>0</v>
      </c>
      <c r="BF791" s="233">
        <f>IF(N791="snížená",J791,0)</f>
        <v>0</v>
      </c>
      <c r="BG791" s="233">
        <f>IF(N791="zákl. přenesená",J791,0)</f>
        <v>0</v>
      </c>
      <c r="BH791" s="233">
        <f>IF(N791="sníž. přenesená",J791,0)</f>
        <v>0</v>
      </c>
      <c r="BI791" s="233">
        <f>IF(N791="nulová",J791,0)</f>
        <v>0</v>
      </c>
      <c r="BJ791" s="15" t="s">
        <v>86</v>
      </c>
      <c r="BK791" s="233">
        <f>ROUND(I791*H791,2)</f>
        <v>0</v>
      </c>
      <c r="BL791" s="15" t="s">
        <v>164</v>
      </c>
      <c r="BM791" s="232" t="s">
        <v>1051</v>
      </c>
    </row>
    <row r="792" s="1" customFormat="1">
      <c r="B792" s="36"/>
      <c r="C792" s="37"/>
      <c r="D792" s="234" t="s">
        <v>152</v>
      </c>
      <c r="E792" s="37"/>
      <c r="F792" s="235" t="s">
        <v>898</v>
      </c>
      <c r="G792" s="37"/>
      <c r="H792" s="37"/>
      <c r="I792" s="147"/>
      <c r="J792" s="37"/>
      <c r="K792" s="37"/>
      <c r="L792" s="41"/>
      <c r="M792" s="236"/>
      <c r="N792" s="84"/>
      <c r="O792" s="84"/>
      <c r="P792" s="84"/>
      <c r="Q792" s="84"/>
      <c r="R792" s="84"/>
      <c r="S792" s="84"/>
      <c r="T792" s="85"/>
      <c r="AT792" s="15" t="s">
        <v>152</v>
      </c>
      <c r="AU792" s="15" t="s">
        <v>86</v>
      </c>
    </row>
    <row r="793" s="1" customFormat="1">
      <c r="B793" s="36"/>
      <c r="C793" s="37"/>
      <c r="D793" s="234" t="s">
        <v>166</v>
      </c>
      <c r="E793" s="37"/>
      <c r="F793" s="247" t="s">
        <v>1052</v>
      </c>
      <c r="G793" s="37"/>
      <c r="H793" s="37"/>
      <c r="I793" s="147"/>
      <c r="J793" s="37"/>
      <c r="K793" s="37"/>
      <c r="L793" s="41"/>
      <c r="M793" s="236"/>
      <c r="N793" s="84"/>
      <c r="O793" s="84"/>
      <c r="P793" s="84"/>
      <c r="Q793" s="84"/>
      <c r="R793" s="84"/>
      <c r="S793" s="84"/>
      <c r="T793" s="85"/>
      <c r="AT793" s="15" t="s">
        <v>166</v>
      </c>
      <c r="AU793" s="15" t="s">
        <v>86</v>
      </c>
    </row>
    <row r="794" s="1" customFormat="1" ht="24" customHeight="1">
      <c r="B794" s="36"/>
      <c r="C794" s="221" t="s">
        <v>1053</v>
      </c>
      <c r="D794" s="221" t="s">
        <v>145</v>
      </c>
      <c r="E794" s="222" t="s">
        <v>693</v>
      </c>
      <c r="F794" s="223" t="s">
        <v>694</v>
      </c>
      <c r="G794" s="224" t="s">
        <v>163</v>
      </c>
      <c r="H794" s="225">
        <v>1</v>
      </c>
      <c r="I794" s="226"/>
      <c r="J794" s="227">
        <f>ROUND(I794*H794,2)</f>
        <v>0</v>
      </c>
      <c r="K794" s="223" t="s">
        <v>149</v>
      </c>
      <c r="L794" s="41"/>
      <c r="M794" s="228" t="s">
        <v>1</v>
      </c>
      <c r="N794" s="229" t="s">
        <v>44</v>
      </c>
      <c r="O794" s="84"/>
      <c r="P794" s="230">
        <f>O794*H794</f>
        <v>0</v>
      </c>
      <c r="Q794" s="230">
        <v>0</v>
      </c>
      <c r="R794" s="230">
        <f>Q794*H794</f>
        <v>0</v>
      </c>
      <c r="S794" s="230">
        <v>0</v>
      </c>
      <c r="T794" s="231">
        <f>S794*H794</f>
        <v>0</v>
      </c>
      <c r="AR794" s="232" t="s">
        <v>150</v>
      </c>
      <c r="AT794" s="232" t="s">
        <v>145</v>
      </c>
      <c r="AU794" s="232" t="s">
        <v>86</v>
      </c>
      <c r="AY794" s="15" t="s">
        <v>142</v>
      </c>
      <c r="BE794" s="233">
        <f>IF(N794="základní",J794,0)</f>
        <v>0</v>
      </c>
      <c r="BF794" s="233">
        <f>IF(N794="snížená",J794,0)</f>
        <v>0</v>
      </c>
      <c r="BG794" s="233">
        <f>IF(N794="zákl. přenesená",J794,0)</f>
        <v>0</v>
      </c>
      <c r="BH794" s="233">
        <f>IF(N794="sníž. přenesená",J794,0)</f>
        <v>0</v>
      </c>
      <c r="BI794" s="233">
        <f>IF(N794="nulová",J794,0)</f>
        <v>0</v>
      </c>
      <c r="BJ794" s="15" t="s">
        <v>86</v>
      </c>
      <c r="BK794" s="233">
        <f>ROUND(I794*H794,2)</f>
        <v>0</v>
      </c>
      <c r="BL794" s="15" t="s">
        <v>150</v>
      </c>
      <c r="BM794" s="232" t="s">
        <v>1054</v>
      </c>
    </row>
    <row r="795" s="1" customFormat="1">
      <c r="B795" s="36"/>
      <c r="C795" s="37"/>
      <c r="D795" s="234" t="s">
        <v>152</v>
      </c>
      <c r="E795" s="37"/>
      <c r="F795" s="235" t="s">
        <v>694</v>
      </c>
      <c r="G795" s="37"/>
      <c r="H795" s="37"/>
      <c r="I795" s="147"/>
      <c r="J795" s="37"/>
      <c r="K795" s="37"/>
      <c r="L795" s="41"/>
      <c r="M795" s="236"/>
      <c r="N795" s="84"/>
      <c r="O795" s="84"/>
      <c r="P795" s="84"/>
      <c r="Q795" s="84"/>
      <c r="R795" s="84"/>
      <c r="S795" s="84"/>
      <c r="T795" s="85"/>
      <c r="AT795" s="15" t="s">
        <v>152</v>
      </c>
      <c r="AU795" s="15" t="s">
        <v>86</v>
      </c>
    </row>
    <row r="796" s="1" customFormat="1">
      <c r="B796" s="36"/>
      <c r="C796" s="37"/>
      <c r="D796" s="234" t="s">
        <v>166</v>
      </c>
      <c r="E796" s="37"/>
      <c r="F796" s="247" t="s">
        <v>1055</v>
      </c>
      <c r="G796" s="37"/>
      <c r="H796" s="37"/>
      <c r="I796" s="147"/>
      <c r="J796" s="37"/>
      <c r="K796" s="37"/>
      <c r="L796" s="41"/>
      <c r="M796" s="236"/>
      <c r="N796" s="84"/>
      <c r="O796" s="84"/>
      <c r="P796" s="84"/>
      <c r="Q796" s="84"/>
      <c r="R796" s="84"/>
      <c r="S796" s="84"/>
      <c r="T796" s="85"/>
      <c r="AT796" s="15" t="s">
        <v>166</v>
      </c>
      <c r="AU796" s="15" t="s">
        <v>86</v>
      </c>
    </row>
    <row r="797" s="10" customFormat="1" ht="25.92" customHeight="1">
      <c r="B797" s="207"/>
      <c r="C797" s="208"/>
      <c r="D797" s="209" t="s">
        <v>78</v>
      </c>
      <c r="E797" s="210" t="s">
        <v>1056</v>
      </c>
      <c r="F797" s="210" t="s">
        <v>1057</v>
      </c>
      <c r="G797" s="208"/>
      <c r="H797" s="208"/>
      <c r="I797" s="211"/>
      <c r="J797" s="212">
        <f>BK797</f>
        <v>0</v>
      </c>
      <c r="K797" s="208"/>
      <c r="L797" s="213"/>
      <c r="M797" s="214"/>
      <c r="N797" s="215"/>
      <c r="O797" s="215"/>
      <c r="P797" s="216">
        <f>SUM(P798:P866)</f>
        <v>0</v>
      </c>
      <c r="Q797" s="215"/>
      <c r="R797" s="216">
        <f>SUM(R798:R866)</f>
        <v>0</v>
      </c>
      <c r="S797" s="215"/>
      <c r="T797" s="217">
        <f>SUM(T798:T866)</f>
        <v>0</v>
      </c>
      <c r="AR797" s="218" t="s">
        <v>141</v>
      </c>
      <c r="AT797" s="219" t="s">
        <v>78</v>
      </c>
      <c r="AU797" s="219" t="s">
        <v>79</v>
      </c>
      <c r="AY797" s="218" t="s">
        <v>142</v>
      </c>
      <c r="BK797" s="220">
        <f>SUM(BK798:BK866)</f>
        <v>0</v>
      </c>
    </row>
    <row r="798" s="1" customFormat="1" ht="24" customHeight="1">
      <c r="B798" s="36"/>
      <c r="C798" s="221" t="s">
        <v>1058</v>
      </c>
      <c r="D798" s="221" t="s">
        <v>145</v>
      </c>
      <c r="E798" s="222" t="s">
        <v>798</v>
      </c>
      <c r="F798" s="223" t="s">
        <v>799</v>
      </c>
      <c r="G798" s="224" t="s">
        <v>163</v>
      </c>
      <c r="H798" s="225">
        <v>1</v>
      </c>
      <c r="I798" s="226"/>
      <c r="J798" s="227">
        <f>ROUND(I798*H798,2)</f>
        <v>0</v>
      </c>
      <c r="K798" s="223" t="s">
        <v>149</v>
      </c>
      <c r="L798" s="41"/>
      <c r="M798" s="228" t="s">
        <v>1</v>
      </c>
      <c r="N798" s="229" t="s">
        <v>44</v>
      </c>
      <c r="O798" s="84"/>
      <c r="P798" s="230">
        <f>O798*H798</f>
        <v>0</v>
      </c>
      <c r="Q798" s="230">
        <v>0</v>
      </c>
      <c r="R798" s="230">
        <f>Q798*H798</f>
        <v>0</v>
      </c>
      <c r="S798" s="230">
        <v>0</v>
      </c>
      <c r="T798" s="231">
        <f>S798*H798</f>
        <v>0</v>
      </c>
      <c r="AR798" s="232" t="s">
        <v>86</v>
      </c>
      <c r="AT798" s="232" t="s">
        <v>145</v>
      </c>
      <c r="AU798" s="232" t="s">
        <v>86</v>
      </c>
      <c r="AY798" s="15" t="s">
        <v>142</v>
      </c>
      <c r="BE798" s="233">
        <f>IF(N798="základní",J798,0)</f>
        <v>0</v>
      </c>
      <c r="BF798" s="233">
        <f>IF(N798="snížená",J798,0)</f>
        <v>0</v>
      </c>
      <c r="BG798" s="233">
        <f>IF(N798="zákl. přenesená",J798,0)</f>
        <v>0</v>
      </c>
      <c r="BH798" s="233">
        <f>IF(N798="sníž. přenesená",J798,0)</f>
        <v>0</v>
      </c>
      <c r="BI798" s="233">
        <f>IF(N798="nulová",J798,0)</f>
        <v>0</v>
      </c>
      <c r="BJ798" s="15" t="s">
        <v>86</v>
      </c>
      <c r="BK798" s="233">
        <f>ROUND(I798*H798,2)</f>
        <v>0</v>
      </c>
      <c r="BL798" s="15" t="s">
        <v>86</v>
      </c>
      <c r="BM798" s="232" t="s">
        <v>1059</v>
      </c>
    </row>
    <row r="799" s="1" customFormat="1">
      <c r="B799" s="36"/>
      <c r="C799" s="37"/>
      <c r="D799" s="234" t="s">
        <v>152</v>
      </c>
      <c r="E799" s="37"/>
      <c r="F799" s="235" t="s">
        <v>799</v>
      </c>
      <c r="G799" s="37"/>
      <c r="H799" s="37"/>
      <c r="I799" s="147"/>
      <c r="J799" s="37"/>
      <c r="K799" s="37"/>
      <c r="L799" s="41"/>
      <c r="M799" s="236"/>
      <c r="N799" s="84"/>
      <c r="O799" s="84"/>
      <c r="P799" s="84"/>
      <c r="Q799" s="84"/>
      <c r="R799" s="84"/>
      <c r="S799" s="84"/>
      <c r="T799" s="85"/>
      <c r="AT799" s="15" t="s">
        <v>152</v>
      </c>
      <c r="AU799" s="15" t="s">
        <v>86</v>
      </c>
    </row>
    <row r="800" s="1" customFormat="1">
      <c r="B800" s="36"/>
      <c r="C800" s="37"/>
      <c r="D800" s="234" t="s">
        <v>166</v>
      </c>
      <c r="E800" s="37"/>
      <c r="F800" s="247" t="s">
        <v>1060</v>
      </c>
      <c r="G800" s="37"/>
      <c r="H800" s="37"/>
      <c r="I800" s="147"/>
      <c r="J800" s="37"/>
      <c r="K800" s="37"/>
      <c r="L800" s="41"/>
      <c r="M800" s="236"/>
      <c r="N800" s="84"/>
      <c r="O800" s="84"/>
      <c r="P800" s="84"/>
      <c r="Q800" s="84"/>
      <c r="R800" s="84"/>
      <c r="S800" s="84"/>
      <c r="T800" s="85"/>
      <c r="AT800" s="15" t="s">
        <v>166</v>
      </c>
      <c r="AU800" s="15" t="s">
        <v>86</v>
      </c>
    </row>
    <row r="801" s="1" customFormat="1" ht="24" customHeight="1">
      <c r="B801" s="36"/>
      <c r="C801" s="221" t="s">
        <v>1061</v>
      </c>
      <c r="D801" s="221" t="s">
        <v>145</v>
      </c>
      <c r="E801" s="222" t="s">
        <v>1062</v>
      </c>
      <c r="F801" s="223" t="s">
        <v>1063</v>
      </c>
      <c r="G801" s="224" t="s">
        <v>163</v>
      </c>
      <c r="H801" s="225">
        <v>10</v>
      </c>
      <c r="I801" s="226"/>
      <c r="J801" s="227">
        <f>ROUND(I801*H801,2)</f>
        <v>0</v>
      </c>
      <c r="K801" s="223" t="s">
        <v>149</v>
      </c>
      <c r="L801" s="41"/>
      <c r="M801" s="228" t="s">
        <v>1</v>
      </c>
      <c r="N801" s="229" t="s">
        <v>44</v>
      </c>
      <c r="O801" s="84"/>
      <c r="P801" s="230">
        <f>O801*H801</f>
        <v>0</v>
      </c>
      <c r="Q801" s="230">
        <v>0</v>
      </c>
      <c r="R801" s="230">
        <f>Q801*H801</f>
        <v>0</v>
      </c>
      <c r="S801" s="230">
        <v>0</v>
      </c>
      <c r="T801" s="231">
        <f>S801*H801</f>
        <v>0</v>
      </c>
      <c r="AR801" s="232" t="s">
        <v>86</v>
      </c>
      <c r="AT801" s="232" t="s">
        <v>145</v>
      </c>
      <c r="AU801" s="232" t="s">
        <v>86</v>
      </c>
      <c r="AY801" s="15" t="s">
        <v>142</v>
      </c>
      <c r="BE801" s="233">
        <f>IF(N801="základní",J801,0)</f>
        <v>0</v>
      </c>
      <c r="BF801" s="233">
        <f>IF(N801="snížená",J801,0)</f>
        <v>0</v>
      </c>
      <c r="BG801" s="233">
        <f>IF(N801="zákl. přenesená",J801,0)</f>
        <v>0</v>
      </c>
      <c r="BH801" s="233">
        <f>IF(N801="sníž. přenesená",J801,0)</f>
        <v>0</v>
      </c>
      <c r="BI801" s="233">
        <f>IF(N801="nulová",J801,0)</f>
        <v>0</v>
      </c>
      <c r="BJ801" s="15" t="s">
        <v>86</v>
      </c>
      <c r="BK801" s="233">
        <f>ROUND(I801*H801,2)</f>
        <v>0</v>
      </c>
      <c r="BL801" s="15" t="s">
        <v>86</v>
      </c>
      <c r="BM801" s="232" t="s">
        <v>1064</v>
      </c>
    </row>
    <row r="802" s="1" customFormat="1">
      <c r="B802" s="36"/>
      <c r="C802" s="37"/>
      <c r="D802" s="234" t="s">
        <v>152</v>
      </c>
      <c r="E802" s="37"/>
      <c r="F802" s="235" t="s">
        <v>1063</v>
      </c>
      <c r="G802" s="37"/>
      <c r="H802" s="37"/>
      <c r="I802" s="147"/>
      <c r="J802" s="37"/>
      <c r="K802" s="37"/>
      <c r="L802" s="41"/>
      <c r="M802" s="236"/>
      <c r="N802" s="84"/>
      <c r="O802" s="84"/>
      <c r="P802" s="84"/>
      <c r="Q802" s="84"/>
      <c r="R802" s="84"/>
      <c r="S802" s="84"/>
      <c r="T802" s="85"/>
      <c r="AT802" s="15" t="s">
        <v>152</v>
      </c>
      <c r="AU802" s="15" t="s">
        <v>86</v>
      </c>
    </row>
    <row r="803" s="1" customFormat="1">
      <c r="B803" s="36"/>
      <c r="C803" s="37"/>
      <c r="D803" s="234" t="s">
        <v>166</v>
      </c>
      <c r="E803" s="37"/>
      <c r="F803" s="247" t="s">
        <v>1065</v>
      </c>
      <c r="G803" s="37"/>
      <c r="H803" s="37"/>
      <c r="I803" s="147"/>
      <c r="J803" s="37"/>
      <c r="K803" s="37"/>
      <c r="L803" s="41"/>
      <c r="M803" s="236"/>
      <c r="N803" s="84"/>
      <c r="O803" s="84"/>
      <c r="P803" s="84"/>
      <c r="Q803" s="84"/>
      <c r="R803" s="84"/>
      <c r="S803" s="84"/>
      <c r="T803" s="85"/>
      <c r="AT803" s="15" t="s">
        <v>166</v>
      </c>
      <c r="AU803" s="15" t="s">
        <v>86</v>
      </c>
    </row>
    <row r="804" s="1" customFormat="1" ht="24" customHeight="1">
      <c r="B804" s="36"/>
      <c r="C804" s="221" t="s">
        <v>1066</v>
      </c>
      <c r="D804" s="221" t="s">
        <v>145</v>
      </c>
      <c r="E804" s="222" t="s">
        <v>547</v>
      </c>
      <c r="F804" s="223" t="s">
        <v>548</v>
      </c>
      <c r="G804" s="224" t="s">
        <v>163</v>
      </c>
      <c r="H804" s="225">
        <v>2</v>
      </c>
      <c r="I804" s="226"/>
      <c r="J804" s="227">
        <f>ROUND(I804*H804,2)</f>
        <v>0</v>
      </c>
      <c r="K804" s="223" t="s">
        <v>149</v>
      </c>
      <c r="L804" s="41"/>
      <c r="M804" s="228" t="s">
        <v>1</v>
      </c>
      <c r="N804" s="229" t="s">
        <v>44</v>
      </c>
      <c r="O804" s="84"/>
      <c r="P804" s="230">
        <f>O804*H804</f>
        <v>0</v>
      </c>
      <c r="Q804" s="230">
        <v>0</v>
      </c>
      <c r="R804" s="230">
        <f>Q804*H804</f>
        <v>0</v>
      </c>
      <c r="S804" s="230">
        <v>0</v>
      </c>
      <c r="T804" s="231">
        <f>S804*H804</f>
        <v>0</v>
      </c>
      <c r="AR804" s="232" t="s">
        <v>86</v>
      </c>
      <c r="AT804" s="232" t="s">
        <v>145</v>
      </c>
      <c r="AU804" s="232" t="s">
        <v>86</v>
      </c>
      <c r="AY804" s="15" t="s">
        <v>142</v>
      </c>
      <c r="BE804" s="233">
        <f>IF(N804="základní",J804,0)</f>
        <v>0</v>
      </c>
      <c r="BF804" s="233">
        <f>IF(N804="snížená",J804,0)</f>
        <v>0</v>
      </c>
      <c r="BG804" s="233">
        <f>IF(N804="zákl. přenesená",J804,0)</f>
        <v>0</v>
      </c>
      <c r="BH804" s="233">
        <f>IF(N804="sníž. přenesená",J804,0)</f>
        <v>0</v>
      </c>
      <c r="BI804" s="233">
        <f>IF(N804="nulová",J804,0)</f>
        <v>0</v>
      </c>
      <c r="BJ804" s="15" t="s">
        <v>86</v>
      </c>
      <c r="BK804" s="233">
        <f>ROUND(I804*H804,2)</f>
        <v>0</v>
      </c>
      <c r="BL804" s="15" t="s">
        <v>86</v>
      </c>
      <c r="BM804" s="232" t="s">
        <v>1067</v>
      </c>
    </row>
    <row r="805" s="1" customFormat="1">
      <c r="B805" s="36"/>
      <c r="C805" s="37"/>
      <c r="D805" s="234" t="s">
        <v>152</v>
      </c>
      <c r="E805" s="37"/>
      <c r="F805" s="235" t="s">
        <v>548</v>
      </c>
      <c r="G805" s="37"/>
      <c r="H805" s="37"/>
      <c r="I805" s="147"/>
      <c r="J805" s="37"/>
      <c r="K805" s="37"/>
      <c r="L805" s="41"/>
      <c r="M805" s="236"/>
      <c r="N805" s="84"/>
      <c r="O805" s="84"/>
      <c r="P805" s="84"/>
      <c r="Q805" s="84"/>
      <c r="R805" s="84"/>
      <c r="S805" s="84"/>
      <c r="T805" s="85"/>
      <c r="AT805" s="15" t="s">
        <v>152</v>
      </c>
      <c r="AU805" s="15" t="s">
        <v>86</v>
      </c>
    </row>
    <row r="806" s="1" customFormat="1">
      <c r="B806" s="36"/>
      <c r="C806" s="37"/>
      <c r="D806" s="234" t="s">
        <v>166</v>
      </c>
      <c r="E806" s="37"/>
      <c r="F806" s="247" t="s">
        <v>1068</v>
      </c>
      <c r="G806" s="37"/>
      <c r="H806" s="37"/>
      <c r="I806" s="147"/>
      <c r="J806" s="37"/>
      <c r="K806" s="37"/>
      <c r="L806" s="41"/>
      <c r="M806" s="236"/>
      <c r="N806" s="84"/>
      <c r="O806" s="84"/>
      <c r="P806" s="84"/>
      <c r="Q806" s="84"/>
      <c r="R806" s="84"/>
      <c r="S806" s="84"/>
      <c r="T806" s="85"/>
      <c r="AT806" s="15" t="s">
        <v>166</v>
      </c>
      <c r="AU806" s="15" t="s">
        <v>86</v>
      </c>
    </row>
    <row r="807" s="1" customFormat="1" ht="60" customHeight="1">
      <c r="B807" s="36"/>
      <c r="C807" s="237" t="s">
        <v>1069</v>
      </c>
      <c r="D807" s="237" t="s">
        <v>160</v>
      </c>
      <c r="E807" s="238" t="s">
        <v>654</v>
      </c>
      <c r="F807" s="239" t="s">
        <v>655</v>
      </c>
      <c r="G807" s="240" t="s">
        <v>163</v>
      </c>
      <c r="H807" s="241">
        <v>1</v>
      </c>
      <c r="I807" s="242"/>
      <c r="J807" s="243">
        <f>ROUND(I807*H807,2)</f>
        <v>0</v>
      </c>
      <c r="K807" s="239" t="s">
        <v>201</v>
      </c>
      <c r="L807" s="244"/>
      <c r="M807" s="245" t="s">
        <v>1</v>
      </c>
      <c r="N807" s="246" t="s">
        <v>44</v>
      </c>
      <c r="O807" s="84"/>
      <c r="P807" s="230">
        <f>O807*H807</f>
        <v>0</v>
      </c>
      <c r="Q807" s="230">
        <v>0</v>
      </c>
      <c r="R807" s="230">
        <f>Q807*H807</f>
        <v>0</v>
      </c>
      <c r="S807" s="230">
        <v>0</v>
      </c>
      <c r="T807" s="231">
        <f>S807*H807</f>
        <v>0</v>
      </c>
      <c r="AR807" s="232" t="s">
        <v>88</v>
      </c>
      <c r="AT807" s="232" t="s">
        <v>160</v>
      </c>
      <c r="AU807" s="232" t="s">
        <v>86</v>
      </c>
      <c r="AY807" s="15" t="s">
        <v>142</v>
      </c>
      <c r="BE807" s="233">
        <f>IF(N807="základní",J807,0)</f>
        <v>0</v>
      </c>
      <c r="BF807" s="233">
        <f>IF(N807="snížená",J807,0)</f>
        <v>0</v>
      </c>
      <c r="BG807" s="233">
        <f>IF(N807="zákl. přenesená",J807,0)</f>
        <v>0</v>
      </c>
      <c r="BH807" s="233">
        <f>IF(N807="sníž. přenesená",J807,0)</f>
        <v>0</v>
      </c>
      <c r="BI807" s="233">
        <f>IF(N807="nulová",J807,0)</f>
        <v>0</v>
      </c>
      <c r="BJ807" s="15" t="s">
        <v>86</v>
      </c>
      <c r="BK807" s="233">
        <f>ROUND(I807*H807,2)</f>
        <v>0</v>
      </c>
      <c r="BL807" s="15" t="s">
        <v>86</v>
      </c>
      <c r="BM807" s="232" t="s">
        <v>1070</v>
      </c>
    </row>
    <row r="808" s="1" customFormat="1">
      <c r="B808" s="36"/>
      <c r="C808" s="37"/>
      <c r="D808" s="234" t="s">
        <v>152</v>
      </c>
      <c r="E808" s="37"/>
      <c r="F808" s="235" t="s">
        <v>655</v>
      </c>
      <c r="G808" s="37"/>
      <c r="H808" s="37"/>
      <c r="I808" s="147"/>
      <c r="J808" s="37"/>
      <c r="K808" s="37"/>
      <c r="L808" s="41"/>
      <c r="M808" s="236"/>
      <c r="N808" s="84"/>
      <c r="O808" s="84"/>
      <c r="P808" s="84"/>
      <c r="Q808" s="84"/>
      <c r="R808" s="84"/>
      <c r="S808" s="84"/>
      <c r="T808" s="85"/>
      <c r="AT808" s="15" t="s">
        <v>152</v>
      </c>
      <c r="AU808" s="15" t="s">
        <v>86</v>
      </c>
    </row>
    <row r="809" s="1" customFormat="1">
      <c r="B809" s="36"/>
      <c r="C809" s="37"/>
      <c r="D809" s="234" t="s">
        <v>166</v>
      </c>
      <c r="E809" s="37"/>
      <c r="F809" s="247" t="s">
        <v>1071</v>
      </c>
      <c r="G809" s="37"/>
      <c r="H809" s="37"/>
      <c r="I809" s="147"/>
      <c r="J809" s="37"/>
      <c r="K809" s="37"/>
      <c r="L809" s="41"/>
      <c r="M809" s="236"/>
      <c r="N809" s="84"/>
      <c r="O809" s="84"/>
      <c r="P809" s="84"/>
      <c r="Q809" s="84"/>
      <c r="R809" s="84"/>
      <c r="S809" s="84"/>
      <c r="T809" s="85"/>
      <c r="AT809" s="15" t="s">
        <v>166</v>
      </c>
      <c r="AU809" s="15" t="s">
        <v>86</v>
      </c>
    </row>
    <row r="810" s="1" customFormat="1" ht="36" customHeight="1">
      <c r="B810" s="36"/>
      <c r="C810" s="221" t="s">
        <v>1072</v>
      </c>
      <c r="D810" s="221" t="s">
        <v>145</v>
      </c>
      <c r="E810" s="222" t="s">
        <v>659</v>
      </c>
      <c r="F810" s="223" t="s">
        <v>660</v>
      </c>
      <c r="G810" s="224" t="s">
        <v>163</v>
      </c>
      <c r="H810" s="225">
        <v>1</v>
      </c>
      <c r="I810" s="226"/>
      <c r="J810" s="227">
        <f>ROUND(I810*H810,2)</f>
        <v>0</v>
      </c>
      <c r="K810" s="223" t="s">
        <v>149</v>
      </c>
      <c r="L810" s="41"/>
      <c r="M810" s="228" t="s">
        <v>1</v>
      </c>
      <c r="N810" s="229" t="s">
        <v>44</v>
      </c>
      <c r="O810" s="84"/>
      <c r="P810" s="230">
        <f>O810*H810</f>
        <v>0</v>
      </c>
      <c r="Q810" s="230">
        <v>0</v>
      </c>
      <c r="R810" s="230">
        <f>Q810*H810</f>
        <v>0</v>
      </c>
      <c r="S810" s="230">
        <v>0</v>
      </c>
      <c r="T810" s="231">
        <f>S810*H810</f>
        <v>0</v>
      </c>
      <c r="AR810" s="232" t="s">
        <v>86</v>
      </c>
      <c r="AT810" s="232" t="s">
        <v>145</v>
      </c>
      <c r="AU810" s="232" t="s">
        <v>86</v>
      </c>
      <c r="AY810" s="15" t="s">
        <v>142</v>
      </c>
      <c r="BE810" s="233">
        <f>IF(N810="základní",J810,0)</f>
        <v>0</v>
      </c>
      <c r="BF810" s="233">
        <f>IF(N810="snížená",J810,0)</f>
        <v>0</v>
      </c>
      <c r="BG810" s="233">
        <f>IF(N810="zákl. přenesená",J810,0)</f>
        <v>0</v>
      </c>
      <c r="BH810" s="233">
        <f>IF(N810="sníž. přenesená",J810,0)</f>
        <v>0</v>
      </c>
      <c r="BI810" s="233">
        <f>IF(N810="nulová",J810,0)</f>
        <v>0</v>
      </c>
      <c r="BJ810" s="15" t="s">
        <v>86</v>
      </c>
      <c r="BK810" s="233">
        <f>ROUND(I810*H810,2)</f>
        <v>0</v>
      </c>
      <c r="BL810" s="15" t="s">
        <v>86</v>
      </c>
      <c r="BM810" s="232" t="s">
        <v>1073</v>
      </c>
    </row>
    <row r="811" s="1" customFormat="1">
      <c r="B811" s="36"/>
      <c r="C811" s="37"/>
      <c r="D811" s="234" t="s">
        <v>152</v>
      </c>
      <c r="E811" s="37"/>
      <c r="F811" s="235" t="s">
        <v>660</v>
      </c>
      <c r="G811" s="37"/>
      <c r="H811" s="37"/>
      <c r="I811" s="147"/>
      <c r="J811" s="37"/>
      <c r="K811" s="37"/>
      <c r="L811" s="41"/>
      <c r="M811" s="236"/>
      <c r="N811" s="84"/>
      <c r="O811" s="84"/>
      <c r="P811" s="84"/>
      <c r="Q811" s="84"/>
      <c r="R811" s="84"/>
      <c r="S811" s="84"/>
      <c r="T811" s="85"/>
      <c r="AT811" s="15" t="s">
        <v>152</v>
      </c>
      <c r="AU811" s="15" t="s">
        <v>86</v>
      </c>
    </row>
    <row r="812" s="1" customFormat="1">
      <c r="B812" s="36"/>
      <c r="C812" s="37"/>
      <c r="D812" s="234" t="s">
        <v>166</v>
      </c>
      <c r="E812" s="37"/>
      <c r="F812" s="247" t="s">
        <v>1074</v>
      </c>
      <c r="G812" s="37"/>
      <c r="H812" s="37"/>
      <c r="I812" s="147"/>
      <c r="J812" s="37"/>
      <c r="K812" s="37"/>
      <c r="L812" s="41"/>
      <c r="M812" s="236"/>
      <c r="N812" s="84"/>
      <c r="O812" s="84"/>
      <c r="P812" s="84"/>
      <c r="Q812" s="84"/>
      <c r="R812" s="84"/>
      <c r="S812" s="84"/>
      <c r="T812" s="85"/>
      <c r="AT812" s="15" t="s">
        <v>166</v>
      </c>
      <c r="AU812" s="15" t="s">
        <v>86</v>
      </c>
    </row>
    <row r="813" s="1" customFormat="1" ht="24" customHeight="1">
      <c r="B813" s="36"/>
      <c r="C813" s="221" t="s">
        <v>1075</v>
      </c>
      <c r="D813" s="221" t="s">
        <v>145</v>
      </c>
      <c r="E813" s="222" t="s">
        <v>664</v>
      </c>
      <c r="F813" s="223" t="s">
        <v>665</v>
      </c>
      <c r="G813" s="224" t="s">
        <v>163</v>
      </c>
      <c r="H813" s="225">
        <v>1</v>
      </c>
      <c r="I813" s="226"/>
      <c r="J813" s="227">
        <f>ROUND(I813*H813,2)</f>
        <v>0</v>
      </c>
      <c r="K813" s="223" t="s">
        <v>149</v>
      </c>
      <c r="L813" s="41"/>
      <c r="M813" s="228" t="s">
        <v>1</v>
      </c>
      <c r="N813" s="229" t="s">
        <v>44</v>
      </c>
      <c r="O813" s="84"/>
      <c r="P813" s="230">
        <f>O813*H813</f>
        <v>0</v>
      </c>
      <c r="Q813" s="230">
        <v>0</v>
      </c>
      <c r="R813" s="230">
        <f>Q813*H813</f>
        <v>0</v>
      </c>
      <c r="S813" s="230">
        <v>0</v>
      </c>
      <c r="T813" s="231">
        <f>S813*H813</f>
        <v>0</v>
      </c>
      <c r="AR813" s="232" t="s">
        <v>150</v>
      </c>
      <c r="AT813" s="232" t="s">
        <v>145</v>
      </c>
      <c r="AU813" s="232" t="s">
        <v>86</v>
      </c>
      <c r="AY813" s="15" t="s">
        <v>142</v>
      </c>
      <c r="BE813" s="233">
        <f>IF(N813="základní",J813,0)</f>
        <v>0</v>
      </c>
      <c r="BF813" s="233">
        <f>IF(N813="snížená",J813,0)</f>
        <v>0</v>
      </c>
      <c r="BG813" s="233">
        <f>IF(N813="zákl. přenesená",J813,0)</f>
        <v>0</v>
      </c>
      <c r="BH813" s="233">
        <f>IF(N813="sníž. přenesená",J813,0)</f>
        <v>0</v>
      </c>
      <c r="BI813" s="233">
        <f>IF(N813="nulová",J813,0)</f>
        <v>0</v>
      </c>
      <c r="BJ813" s="15" t="s">
        <v>86</v>
      </c>
      <c r="BK813" s="233">
        <f>ROUND(I813*H813,2)</f>
        <v>0</v>
      </c>
      <c r="BL813" s="15" t="s">
        <v>150</v>
      </c>
      <c r="BM813" s="232" t="s">
        <v>1076</v>
      </c>
    </row>
    <row r="814" s="1" customFormat="1">
      <c r="B814" s="36"/>
      <c r="C814" s="37"/>
      <c r="D814" s="234" t="s">
        <v>152</v>
      </c>
      <c r="E814" s="37"/>
      <c r="F814" s="235" t="s">
        <v>665</v>
      </c>
      <c r="G814" s="37"/>
      <c r="H814" s="37"/>
      <c r="I814" s="147"/>
      <c r="J814" s="37"/>
      <c r="K814" s="37"/>
      <c r="L814" s="41"/>
      <c r="M814" s="236"/>
      <c r="N814" s="84"/>
      <c r="O814" s="84"/>
      <c r="P814" s="84"/>
      <c r="Q814" s="84"/>
      <c r="R814" s="84"/>
      <c r="S814" s="84"/>
      <c r="T814" s="85"/>
      <c r="AT814" s="15" t="s">
        <v>152</v>
      </c>
      <c r="AU814" s="15" t="s">
        <v>86</v>
      </c>
    </row>
    <row r="815" s="1" customFormat="1">
      <c r="B815" s="36"/>
      <c r="C815" s="37"/>
      <c r="D815" s="234" t="s">
        <v>166</v>
      </c>
      <c r="E815" s="37"/>
      <c r="F815" s="247" t="s">
        <v>1077</v>
      </c>
      <c r="G815" s="37"/>
      <c r="H815" s="37"/>
      <c r="I815" s="147"/>
      <c r="J815" s="37"/>
      <c r="K815" s="37"/>
      <c r="L815" s="41"/>
      <c r="M815" s="236"/>
      <c r="N815" s="84"/>
      <c r="O815" s="84"/>
      <c r="P815" s="84"/>
      <c r="Q815" s="84"/>
      <c r="R815" s="84"/>
      <c r="S815" s="84"/>
      <c r="T815" s="85"/>
      <c r="AT815" s="15" t="s">
        <v>166</v>
      </c>
      <c r="AU815" s="15" t="s">
        <v>86</v>
      </c>
    </row>
    <row r="816" s="1" customFormat="1" ht="36" customHeight="1">
      <c r="B816" s="36"/>
      <c r="C816" s="221" t="s">
        <v>1078</v>
      </c>
      <c r="D816" s="221" t="s">
        <v>145</v>
      </c>
      <c r="E816" s="222" t="s">
        <v>437</v>
      </c>
      <c r="F816" s="223" t="s">
        <v>438</v>
      </c>
      <c r="G816" s="224" t="s">
        <v>163</v>
      </c>
      <c r="H816" s="225">
        <v>1</v>
      </c>
      <c r="I816" s="226"/>
      <c r="J816" s="227">
        <f>ROUND(I816*H816,2)</f>
        <v>0</v>
      </c>
      <c r="K816" s="223" t="s">
        <v>149</v>
      </c>
      <c r="L816" s="41"/>
      <c r="M816" s="228" t="s">
        <v>1</v>
      </c>
      <c r="N816" s="229" t="s">
        <v>44</v>
      </c>
      <c r="O816" s="84"/>
      <c r="P816" s="230">
        <f>O816*H816</f>
        <v>0</v>
      </c>
      <c r="Q816" s="230">
        <v>0</v>
      </c>
      <c r="R816" s="230">
        <f>Q816*H816</f>
        <v>0</v>
      </c>
      <c r="S816" s="230">
        <v>0</v>
      </c>
      <c r="T816" s="231">
        <f>S816*H816</f>
        <v>0</v>
      </c>
      <c r="AR816" s="232" t="s">
        <v>150</v>
      </c>
      <c r="AT816" s="232" t="s">
        <v>145</v>
      </c>
      <c r="AU816" s="232" t="s">
        <v>86</v>
      </c>
      <c r="AY816" s="15" t="s">
        <v>142</v>
      </c>
      <c r="BE816" s="233">
        <f>IF(N816="základní",J816,0)</f>
        <v>0</v>
      </c>
      <c r="BF816" s="233">
        <f>IF(N816="snížená",J816,0)</f>
        <v>0</v>
      </c>
      <c r="BG816" s="233">
        <f>IF(N816="zákl. přenesená",J816,0)</f>
        <v>0</v>
      </c>
      <c r="BH816" s="233">
        <f>IF(N816="sníž. přenesená",J816,0)</f>
        <v>0</v>
      </c>
      <c r="BI816" s="233">
        <f>IF(N816="nulová",J816,0)</f>
        <v>0</v>
      </c>
      <c r="BJ816" s="15" t="s">
        <v>86</v>
      </c>
      <c r="BK816" s="233">
        <f>ROUND(I816*H816,2)</f>
        <v>0</v>
      </c>
      <c r="BL816" s="15" t="s">
        <v>150</v>
      </c>
      <c r="BM816" s="232" t="s">
        <v>1079</v>
      </c>
    </row>
    <row r="817" s="1" customFormat="1">
      <c r="B817" s="36"/>
      <c r="C817" s="37"/>
      <c r="D817" s="234" t="s">
        <v>152</v>
      </c>
      <c r="E817" s="37"/>
      <c r="F817" s="235" t="s">
        <v>438</v>
      </c>
      <c r="G817" s="37"/>
      <c r="H817" s="37"/>
      <c r="I817" s="147"/>
      <c r="J817" s="37"/>
      <c r="K817" s="37"/>
      <c r="L817" s="41"/>
      <c r="M817" s="236"/>
      <c r="N817" s="84"/>
      <c r="O817" s="84"/>
      <c r="P817" s="84"/>
      <c r="Q817" s="84"/>
      <c r="R817" s="84"/>
      <c r="S817" s="84"/>
      <c r="T817" s="85"/>
      <c r="AT817" s="15" t="s">
        <v>152</v>
      </c>
      <c r="AU817" s="15" t="s">
        <v>86</v>
      </c>
    </row>
    <row r="818" s="1" customFormat="1">
      <c r="B818" s="36"/>
      <c r="C818" s="37"/>
      <c r="D818" s="234" t="s">
        <v>166</v>
      </c>
      <c r="E818" s="37"/>
      <c r="F818" s="247" t="s">
        <v>1080</v>
      </c>
      <c r="G818" s="37"/>
      <c r="H818" s="37"/>
      <c r="I818" s="147"/>
      <c r="J818" s="37"/>
      <c r="K818" s="37"/>
      <c r="L818" s="41"/>
      <c r="M818" s="236"/>
      <c r="N818" s="84"/>
      <c r="O818" s="84"/>
      <c r="P818" s="84"/>
      <c r="Q818" s="84"/>
      <c r="R818" s="84"/>
      <c r="S818" s="84"/>
      <c r="T818" s="85"/>
      <c r="AT818" s="15" t="s">
        <v>166</v>
      </c>
      <c r="AU818" s="15" t="s">
        <v>86</v>
      </c>
    </row>
    <row r="819" s="1" customFormat="1" ht="24" customHeight="1">
      <c r="B819" s="36"/>
      <c r="C819" s="237" t="s">
        <v>1081</v>
      </c>
      <c r="D819" s="237" t="s">
        <v>160</v>
      </c>
      <c r="E819" s="238" t="s">
        <v>648</v>
      </c>
      <c r="F819" s="239" t="s">
        <v>270</v>
      </c>
      <c r="G819" s="240" t="s">
        <v>163</v>
      </c>
      <c r="H819" s="241">
        <v>4</v>
      </c>
      <c r="I819" s="242"/>
      <c r="J819" s="243">
        <f>ROUND(I819*H819,2)</f>
        <v>0</v>
      </c>
      <c r="K819" s="239" t="s">
        <v>149</v>
      </c>
      <c r="L819" s="244"/>
      <c r="M819" s="245" t="s">
        <v>1</v>
      </c>
      <c r="N819" s="246" t="s">
        <v>44</v>
      </c>
      <c r="O819" s="84"/>
      <c r="P819" s="230">
        <f>O819*H819</f>
        <v>0</v>
      </c>
      <c r="Q819" s="230">
        <v>0</v>
      </c>
      <c r="R819" s="230">
        <f>Q819*H819</f>
        <v>0</v>
      </c>
      <c r="S819" s="230">
        <v>0</v>
      </c>
      <c r="T819" s="231">
        <f>S819*H819</f>
        <v>0</v>
      </c>
      <c r="AR819" s="232" t="s">
        <v>164</v>
      </c>
      <c r="AT819" s="232" t="s">
        <v>160</v>
      </c>
      <c r="AU819" s="232" t="s">
        <v>86</v>
      </c>
      <c r="AY819" s="15" t="s">
        <v>142</v>
      </c>
      <c r="BE819" s="233">
        <f>IF(N819="základní",J819,0)</f>
        <v>0</v>
      </c>
      <c r="BF819" s="233">
        <f>IF(N819="snížená",J819,0)</f>
        <v>0</v>
      </c>
      <c r="BG819" s="233">
        <f>IF(N819="zákl. přenesená",J819,0)</f>
        <v>0</v>
      </c>
      <c r="BH819" s="233">
        <f>IF(N819="sníž. přenesená",J819,0)</f>
        <v>0</v>
      </c>
      <c r="BI819" s="233">
        <f>IF(N819="nulová",J819,0)</f>
        <v>0</v>
      </c>
      <c r="BJ819" s="15" t="s">
        <v>86</v>
      </c>
      <c r="BK819" s="233">
        <f>ROUND(I819*H819,2)</f>
        <v>0</v>
      </c>
      <c r="BL819" s="15" t="s">
        <v>164</v>
      </c>
      <c r="BM819" s="232" t="s">
        <v>1082</v>
      </c>
    </row>
    <row r="820" s="1" customFormat="1">
      <c r="B820" s="36"/>
      <c r="C820" s="37"/>
      <c r="D820" s="234" t="s">
        <v>152</v>
      </c>
      <c r="E820" s="37"/>
      <c r="F820" s="235" t="s">
        <v>270</v>
      </c>
      <c r="G820" s="37"/>
      <c r="H820" s="37"/>
      <c r="I820" s="147"/>
      <c r="J820" s="37"/>
      <c r="K820" s="37"/>
      <c r="L820" s="41"/>
      <c r="M820" s="236"/>
      <c r="N820" s="84"/>
      <c r="O820" s="84"/>
      <c r="P820" s="84"/>
      <c r="Q820" s="84"/>
      <c r="R820" s="84"/>
      <c r="S820" s="84"/>
      <c r="T820" s="85"/>
      <c r="AT820" s="15" t="s">
        <v>152</v>
      </c>
      <c r="AU820" s="15" t="s">
        <v>86</v>
      </c>
    </row>
    <row r="821" s="1" customFormat="1">
      <c r="B821" s="36"/>
      <c r="C821" s="37"/>
      <c r="D821" s="234" t="s">
        <v>166</v>
      </c>
      <c r="E821" s="37"/>
      <c r="F821" s="247" t="s">
        <v>522</v>
      </c>
      <c r="G821" s="37"/>
      <c r="H821" s="37"/>
      <c r="I821" s="147"/>
      <c r="J821" s="37"/>
      <c r="K821" s="37"/>
      <c r="L821" s="41"/>
      <c r="M821" s="236"/>
      <c r="N821" s="84"/>
      <c r="O821" s="84"/>
      <c r="P821" s="84"/>
      <c r="Q821" s="84"/>
      <c r="R821" s="84"/>
      <c r="S821" s="84"/>
      <c r="T821" s="85"/>
      <c r="AT821" s="15" t="s">
        <v>166</v>
      </c>
      <c r="AU821" s="15" t="s">
        <v>86</v>
      </c>
    </row>
    <row r="822" s="11" customFormat="1">
      <c r="B822" s="248"/>
      <c r="C822" s="249"/>
      <c r="D822" s="234" t="s">
        <v>410</v>
      </c>
      <c r="E822" s="250" t="s">
        <v>1</v>
      </c>
      <c r="F822" s="251" t="s">
        <v>1083</v>
      </c>
      <c r="G822" s="249"/>
      <c r="H822" s="252">
        <v>2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AT822" s="258" t="s">
        <v>410</v>
      </c>
      <c r="AU822" s="258" t="s">
        <v>86</v>
      </c>
      <c r="AV822" s="11" t="s">
        <v>88</v>
      </c>
      <c r="AW822" s="11" t="s">
        <v>36</v>
      </c>
      <c r="AX822" s="11" t="s">
        <v>79</v>
      </c>
      <c r="AY822" s="258" t="s">
        <v>142</v>
      </c>
    </row>
    <row r="823" s="11" customFormat="1">
      <c r="B823" s="248"/>
      <c r="C823" s="249"/>
      <c r="D823" s="234" t="s">
        <v>410</v>
      </c>
      <c r="E823" s="250" t="s">
        <v>1</v>
      </c>
      <c r="F823" s="251" t="s">
        <v>1084</v>
      </c>
      <c r="G823" s="249"/>
      <c r="H823" s="252">
        <v>2</v>
      </c>
      <c r="I823" s="253"/>
      <c r="J823" s="249"/>
      <c r="K823" s="249"/>
      <c r="L823" s="254"/>
      <c r="M823" s="255"/>
      <c r="N823" s="256"/>
      <c r="O823" s="256"/>
      <c r="P823" s="256"/>
      <c r="Q823" s="256"/>
      <c r="R823" s="256"/>
      <c r="S823" s="256"/>
      <c r="T823" s="257"/>
      <c r="AT823" s="258" t="s">
        <v>410</v>
      </c>
      <c r="AU823" s="258" t="s">
        <v>86</v>
      </c>
      <c r="AV823" s="11" t="s">
        <v>88</v>
      </c>
      <c r="AW823" s="11" t="s">
        <v>36</v>
      </c>
      <c r="AX823" s="11" t="s">
        <v>79</v>
      </c>
      <c r="AY823" s="258" t="s">
        <v>142</v>
      </c>
    </row>
    <row r="824" s="12" customFormat="1">
      <c r="B824" s="259"/>
      <c r="C824" s="260"/>
      <c r="D824" s="234" t="s">
        <v>410</v>
      </c>
      <c r="E824" s="261" t="s">
        <v>1</v>
      </c>
      <c r="F824" s="262" t="s">
        <v>413</v>
      </c>
      <c r="G824" s="260"/>
      <c r="H824" s="263">
        <v>4</v>
      </c>
      <c r="I824" s="264"/>
      <c r="J824" s="260"/>
      <c r="K824" s="260"/>
      <c r="L824" s="265"/>
      <c r="M824" s="266"/>
      <c r="N824" s="267"/>
      <c r="O824" s="267"/>
      <c r="P824" s="267"/>
      <c r="Q824" s="267"/>
      <c r="R824" s="267"/>
      <c r="S824" s="267"/>
      <c r="T824" s="268"/>
      <c r="AT824" s="269" t="s">
        <v>410</v>
      </c>
      <c r="AU824" s="269" t="s">
        <v>86</v>
      </c>
      <c r="AV824" s="12" t="s">
        <v>141</v>
      </c>
      <c r="AW824" s="12" t="s">
        <v>36</v>
      </c>
      <c r="AX824" s="12" t="s">
        <v>86</v>
      </c>
      <c r="AY824" s="269" t="s">
        <v>142</v>
      </c>
    </row>
    <row r="825" s="1" customFormat="1" ht="24" customHeight="1">
      <c r="B825" s="36"/>
      <c r="C825" s="221" t="s">
        <v>1085</v>
      </c>
      <c r="D825" s="221" t="s">
        <v>145</v>
      </c>
      <c r="E825" s="222" t="s">
        <v>274</v>
      </c>
      <c r="F825" s="223" t="s">
        <v>275</v>
      </c>
      <c r="G825" s="224" t="s">
        <v>163</v>
      </c>
      <c r="H825" s="225">
        <v>4</v>
      </c>
      <c r="I825" s="226"/>
      <c r="J825" s="227">
        <f>ROUND(I825*H825,2)</f>
        <v>0</v>
      </c>
      <c r="K825" s="223" t="s">
        <v>149</v>
      </c>
      <c r="L825" s="41"/>
      <c r="M825" s="228" t="s">
        <v>1</v>
      </c>
      <c r="N825" s="229" t="s">
        <v>44</v>
      </c>
      <c r="O825" s="84"/>
      <c r="P825" s="230">
        <f>O825*H825</f>
        <v>0</v>
      </c>
      <c r="Q825" s="230">
        <v>0</v>
      </c>
      <c r="R825" s="230">
        <f>Q825*H825</f>
        <v>0</v>
      </c>
      <c r="S825" s="230">
        <v>0</v>
      </c>
      <c r="T825" s="231">
        <f>S825*H825</f>
        <v>0</v>
      </c>
      <c r="AR825" s="232" t="s">
        <v>150</v>
      </c>
      <c r="AT825" s="232" t="s">
        <v>145</v>
      </c>
      <c r="AU825" s="232" t="s">
        <v>86</v>
      </c>
      <c r="AY825" s="15" t="s">
        <v>142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5" t="s">
        <v>86</v>
      </c>
      <c r="BK825" s="233">
        <f>ROUND(I825*H825,2)</f>
        <v>0</v>
      </c>
      <c r="BL825" s="15" t="s">
        <v>150</v>
      </c>
      <c r="BM825" s="232" t="s">
        <v>1086</v>
      </c>
    </row>
    <row r="826" s="1" customFormat="1">
      <c r="B826" s="36"/>
      <c r="C826" s="37"/>
      <c r="D826" s="234" t="s">
        <v>152</v>
      </c>
      <c r="E826" s="37"/>
      <c r="F826" s="235" t="s">
        <v>275</v>
      </c>
      <c r="G826" s="37"/>
      <c r="H826" s="37"/>
      <c r="I826" s="147"/>
      <c r="J826" s="37"/>
      <c r="K826" s="37"/>
      <c r="L826" s="41"/>
      <c r="M826" s="236"/>
      <c r="N826" s="84"/>
      <c r="O826" s="84"/>
      <c r="P826" s="84"/>
      <c r="Q826" s="84"/>
      <c r="R826" s="84"/>
      <c r="S826" s="84"/>
      <c r="T826" s="85"/>
      <c r="AT826" s="15" t="s">
        <v>152</v>
      </c>
      <c r="AU826" s="15" t="s">
        <v>86</v>
      </c>
    </row>
    <row r="827" s="11" customFormat="1">
      <c r="B827" s="248"/>
      <c r="C827" s="249"/>
      <c r="D827" s="234" t="s">
        <v>410</v>
      </c>
      <c r="E827" s="250" t="s">
        <v>1</v>
      </c>
      <c r="F827" s="251" t="s">
        <v>1083</v>
      </c>
      <c r="G827" s="249"/>
      <c r="H827" s="252">
        <v>2</v>
      </c>
      <c r="I827" s="253"/>
      <c r="J827" s="249"/>
      <c r="K827" s="249"/>
      <c r="L827" s="254"/>
      <c r="M827" s="255"/>
      <c r="N827" s="256"/>
      <c r="O827" s="256"/>
      <c r="P827" s="256"/>
      <c r="Q827" s="256"/>
      <c r="R827" s="256"/>
      <c r="S827" s="256"/>
      <c r="T827" s="257"/>
      <c r="AT827" s="258" t="s">
        <v>410</v>
      </c>
      <c r="AU827" s="258" t="s">
        <v>86</v>
      </c>
      <c r="AV827" s="11" t="s">
        <v>88</v>
      </c>
      <c r="AW827" s="11" t="s">
        <v>36</v>
      </c>
      <c r="AX827" s="11" t="s">
        <v>79</v>
      </c>
      <c r="AY827" s="258" t="s">
        <v>142</v>
      </c>
    </row>
    <row r="828" s="11" customFormat="1">
      <c r="B828" s="248"/>
      <c r="C828" s="249"/>
      <c r="D828" s="234" t="s">
        <v>410</v>
      </c>
      <c r="E828" s="250" t="s">
        <v>1</v>
      </c>
      <c r="F828" s="251" t="s">
        <v>1084</v>
      </c>
      <c r="G828" s="249"/>
      <c r="H828" s="252">
        <v>2</v>
      </c>
      <c r="I828" s="253"/>
      <c r="J828" s="249"/>
      <c r="K828" s="249"/>
      <c r="L828" s="254"/>
      <c r="M828" s="255"/>
      <c r="N828" s="256"/>
      <c r="O828" s="256"/>
      <c r="P828" s="256"/>
      <c r="Q828" s="256"/>
      <c r="R828" s="256"/>
      <c r="S828" s="256"/>
      <c r="T828" s="257"/>
      <c r="AT828" s="258" t="s">
        <v>410</v>
      </c>
      <c r="AU828" s="258" t="s">
        <v>86</v>
      </c>
      <c r="AV828" s="11" t="s">
        <v>88</v>
      </c>
      <c r="AW828" s="11" t="s">
        <v>36</v>
      </c>
      <c r="AX828" s="11" t="s">
        <v>79</v>
      </c>
      <c r="AY828" s="258" t="s">
        <v>142</v>
      </c>
    </row>
    <row r="829" s="12" customFormat="1">
      <c r="B829" s="259"/>
      <c r="C829" s="260"/>
      <c r="D829" s="234" t="s">
        <v>410</v>
      </c>
      <c r="E829" s="261" t="s">
        <v>1</v>
      </c>
      <c r="F829" s="262" t="s">
        <v>413</v>
      </c>
      <c r="G829" s="260"/>
      <c r="H829" s="263">
        <v>4</v>
      </c>
      <c r="I829" s="264"/>
      <c r="J829" s="260"/>
      <c r="K829" s="260"/>
      <c r="L829" s="265"/>
      <c r="M829" s="266"/>
      <c r="N829" s="267"/>
      <c r="O829" s="267"/>
      <c r="P829" s="267"/>
      <c r="Q829" s="267"/>
      <c r="R829" s="267"/>
      <c r="S829" s="267"/>
      <c r="T829" s="268"/>
      <c r="AT829" s="269" t="s">
        <v>410</v>
      </c>
      <c r="AU829" s="269" t="s">
        <v>86</v>
      </c>
      <c r="AV829" s="12" t="s">
        <v>141</v>
      </c>
      <c r="AW829" s="12" t="s">
        <v>36</v>
      </c>
      <c r="AX829" s="12" t="s">
        <v>86</v>
      </c>
      <c r="AY829" s="269" t="s">
        <v>142</v>
      </c>
    </row>
    <row r="830" s="1" customFormat="1" ht="36" customHeight="1">
      <c r="B830" s="36"/>
      <c r="C830" s="237" t="s">
        <v>1087</v>
      </c>
      <c r="D830" s="237" t="s">
        <v>160</v>
      </c>
      <c r="E830" s="238" t="s">
        <v>502</v>
      </c>
      <c r="F830" s="239" t="s">
        <v>503</v>
      </c>
      <c r="G830" s="240" t="s">
        <v>163</v>
      </c>
      <c r="H830" s="241">
        <v>3</v>
      </c>
      <c r="I830" s="242"/>
      <c r="J830" s="243">
        <f>ROUND(I830*H830,2)</f>
        <v>0</v>
      </c>
      <c r="K830" s="239" t="s">
        <v>149</v>
      </c>
      <c r="L830" s="244"/>
      <c r="M830" s="245" t="s">
        <v>1</v>
      </c>
      <c r="N830" s="246" t="s">
        <v>44</v>
      </c>
      <c r="O830" s="84"/>
      <c r="P830" s="230">
        <f>O830*H830</f>
        <v>0</v>
      </c>
      <c r="Q830" s="230">
        <v>0</v>
      </c>
      <c r="R830" s="230">
        <f>Q830*H830</f>
        <v>0</v>
      </c>
      <c r="S830" s="230">
        <v>0</v>
      </c>
      <c r="T830" s="231">
        <f>S830*H830</f>
        <v>0</v>
      </c>
      <c r="AR830" s="232" t="s">
        <v>164</v>
      </c>
      <c r="AT830" s="232" t="s">
        <v>160</v>
      </c>
      <c r="AU830" s="232" t="s">
        <v>86</v>
      </c>
      <c r="AY830" s="15" t="s">
        <v>142</v>
      </c>
      <c r="BE830" s="233">
        <f>IF(N830="základní",J830,0)</f>
        <v>0</v>
      </c>
      <c r="BF830" s="233">
        <f>IF(N830="snížená",J830,0)</f>
        <v>0</v>
      </c>
      <c r="BG830" s="233">
        <f>IF(N830="zákl. přenesená",J830,0)</f>
        <v>0</v>
      </c>
      <c r="BH830" s="233">
        <f>IF(N830="sníž. přenesená",J830,0)</f>
        <v>0</v>
      </c>
      <c r="BI830" s="233">
        <f>IF(N830="nulová",J830,0)</f>
        <v>0</v>
      </c>
      <c r="BJ830" s="15" t="s">
        <v>86</v>
      </c>
      <c r="BK830" s="233">
        <f>ROUND(I830*H830,2)</f>
        <v>0</v>
      </c>
      <c r="BL830" s="15" t="s">
        <v>164</v>
      </c>
      <c r="BM830" s="232" t="s">
        <v>1088</v>
      </c>
    </row>
    <row r="831" s="1" customFormat="1">
      <c r="B831" s="36"/>
      <c r="C831" s="37"/>
      <c r="D831" s="234" t="s">
        <v>152</v>
      </c>
      <c r="E831" s="37"/>
      <c r="F831" s="235" t="s">
        <v>503</v>
      </c>
      <c r="G831" s="37"/>
      <c r="H831" s="37"/>
      <c r="I831" s="147"/>
      <c r="J831" s="37"/>
      <c r="K831" s="37"/>
      <c r="L831" s="41"/>
      <c r="M831" s="236"/>
      <c r="N831" s="84"/>
      <c r="O831" s="84"/>
      <c r="P831" s="84"/>
      <c r="Q831" s="84"/>
      <c r="R831" s="84"/>
      <c r="S831" s="84"/>
      <c r="T831" s="85"/>
      <c r="AT831" s="15" t="s">
        <v>152</v>
      </c>
      <c r="AU831" s="15" t="s">
        <v>86</v>
      </c>
    </row>
    <row r="832" s="1" customFormat="1">
      <c r="B832" s="36"/>
      <c r="C832" s="37"/>
      <c r="D832" s="234" t="s">
        <v>166</v>
      </c>
      <c r="E832" s="37"/>
      <c r="F832" s="247" t="s">
        <v>1089</v>
      </c>
      <c r="G832" s="37"/>
      <c r="H832" s="37"/>
      <c r="I832" s="147"/>
      <c r="J832" s="37"/>
      <c r="K832" s="37"/>
      <c r="L832" s="41"/>
      <c r="M832" s="236"/>
      <c r="N832" s="84"/>
      <c r="O832" s="84"/>
      <c r="P832" s="84"/>
      <c r="Q832" s="84"/>
      <c r="R832" s="84"/>
      <c r="S832" s="84"/>
      <c r="T832" s="85"/>
      <c r="AT832" s="15" t="s">
        <v>166</v>
      </c>
      <c r="AU832" s="15" t="s">
        <v>86</v>
      </c>
    </row>
    <row r="833" s="1" customFormat="1" ht="24" customHeight="1">
      <c r="B833" s="36"/>
      <c r="C833" s="221" t="s">
        <v>1090</v>
      </c>
      <c r="D833" s="221" t="s">
        <v>145</v>
      </c>
      <c r="E833" s="222" t="s">
        <v>620</v>
      </c>
      <c r="F833" s="223" t="s">
        <v>621</v>
      </c>
      <c r="G833" s="224" t="s">
        <v>163</v>
      </c>
      <c r="H833" s="225">
        <v>3</v>
      </c>
      <c r="I833" s="226"/>
      <c r="J833" s="227">
        <f>ROUND(I833*H833,2)</f>
        <v>0</v>
      </c>
      <c r="K833" s="223" t="s">
        <v>149</v>
      </c>
      <c r="L833" s="41"/>
      <c r="M833" s="228" t="s">
        <v>1</v>
      </c>
      <c r="N833" s="229" t="s">
        <v>44</v>
      </c>
      <c r="O833" s="84"/>
      <c r="P833" s="230">
        <f>O833*H833</f>
        <v>0</v>
      </c>
      <c r="Q833" s="230">
        <v>0</v>
      </c>
      <c r="R833" s="230">
        <f>Q833*H833</f>
        <v>0</v>
      </c>
      <c r="S833" s="230">
        <v>0</v>
      </c>
      <c r="T833" s="231">
        <f>S833*H833</f>
        <v>0</v>
      </c>
      <c r="AR833" s="232" t="s">
        <v>150</v>
      </c>
      <c r="AT833" s="232" t="s">
        <v>145</v>
      </c>
      <c r="AU833" s="232" t="s">
        <v>86</v>
      </c>
      <c r="AY833" s="15" t="s">
        <v>142</v>
      </c>
      <c r="BE833" s="233">
        <f>IF(N833="základní",J833,0)</f>
        <v>0</v>
      </c>
      <c r="BF833" s="233">
        <f>IF(N833="snížená",J833,0)</f>
        <v>0</v>
      </c>
      <c r="BG833" s="233">
        <f>IF(N833="zákl. přenesená",J833,0)</f>
        <v>0</v>
      </c>
      <c r="BH833" s="233">
        <f>IF(N833="sníž. přenesená",J833,0)</f>
        <v>0</v>
      </c>
      <c r="BI833" s="233">
        <f>IF(N833="nulová",J833,0)</f>
        <v>0</v>
      </c>
      <c r="BJ833" s="15" t="s">
        <v>86</v>
      </c>
      <c r="BK833" s="233">
        <f>ROUND(I833*H833,2)</f>
        <v>0</v>
      </c>
      <c r="BL833" s="15" t="s">
        <v>150</v>
      </c>
      <c r="BM833" s="232" t="s">
        <v>1091</v>
      </c>
    </row>
    <row r="834" s="1" customFormat="1">
      <c r="B834" s="36"/>
      <c r="C834" s="37"/>
      <c r="D834" s="234" t="s">
        <v>152</v>
      </c>
      <c r="E834" s="37"/>
      <c r="F834" s="235" t="s">
        <v>621</v>
      </c>
      <c r="G834" s="37"/>
      <c r="H834" s="37"/>
      <c r="I834" s="147"/>
      <c r="J834" s="37"/>
      <c r="K834" s="37"/>
      <c r="L834" s="41"/>
      <c r="M834" s="236"/>
      <c r="N834" s="84"/>
      <c r="O834" s="84"/>
      <c r="P834" s="84"/>
      <c r="Q834" s="84"/>
      <c r="R834" s="84"/>
      <c r="S834" s="84"/>
      <c r="T834" s="85"/>
      <c r="AT834" s="15" t="s">
        <v>152</v>
      </c>
      <c r="AU834" s="15" t="s">
        <v>86</v>
      </c>
    </row>
    <row r="835" s="1" customFormat="1">
      <c r="B835" s="36"/>
      <c r="C835" s="37"/>
      <c r="D835" s="234" t="s">
        <v>166</v>
      </c>
      <c r="E835" s="37"/>
      <c r="F835" s="247" t="s">
        <v>1092</v>
      </c>
      <c r="G835" s="37"/>
      <c r="H835" s="37"/>
      <c r="I835" s="147"/>
      <c r="J835" s="37"/>
      <c r="K835" s="37"/>
      <c r="L835" s="41"/>
      <c r="M835" s="236"/>
      <c r="N835" s="84"/>
      <c r="O835" s="84"/>
      <c r="P835" s="84"/>
      <c r="Q835" s="84"/>
      <c r="R835" s="84"/>
      <c r="S835" s="84"/>
      <c r="T835" s="85"/>
      <c r="AT835" s="15" t="s">
        <v>166</v>
      </c>
      <c r="AU835" s="15" t="s">
        <v>86</v>
      </c>
    </row>
    <row r="836" s="1" customFormat="1" ht="24" customHeight="1">
      <c r="B836" s="36"/>
      <c r="C836" s="221" t="s">
        <v>1093</v>
      </c>
      <c r="D836" s="221" t="s">
        <v>145</v>
      </c>
      <c r="E836" s="222" t="s">
        <v>693</v>
      </c>
      <c r="F836" s="223" t="s">
        <v>694</v>
      </c>
      <c r="G836" s="224" t="s">
        <v>163</v>
      </c>
      <c r="H836" s="225">
        <v>1</v>
      </c>
      <c r="I836" s="226"/>
      <c r="J836" s="227">
        <f>ROUND(I836*H836,2)</f>
        <v>0</v>
      </c>
      <c r="K836" s="223" t="s">
        <v>149</v>
      </c>
      <c r="L836" s="41"/>
      <c r="M836" s="228" t="s">
        <v>1</v>
      </c>
      <c r="N836" s="229" t="s">
        <v>44</v>
      </c>
      <c r="O836" s="84"/>
      <c r="P836" s="230">
        <f>O836*H836</f>
        <v>0</v>
      </c>
      <c r="Q836" s="230">
        <v>0</v>
      </c>
      <c r="R836" s="230">
        <f>Q836*H836</f>
        <v>0</v>
      </c>
      <c r="S836" s="230">
        <v>0</v>
      </c>
      <c r="T836" s="231">
        <f>S836*H836</f>
        <v>0</v>
      </c>
      <c r="AR836" s="232" t="s">
        <v>150</v>
      </c>
      <c r="AT836" s="232" t="s">
        <v>145</v>
      </c>
      <c r="AU836" s="232" t="s">
        <v>86</v>
      </c>
      <c r="AY836" s="15" t="s">
        <v>142</v>
      </c>
      <c r="BE836" s="233">
        <f>IF(N836="základní",J836,0)</f>
        <v>0</v>
      </c>
      <c r="BF836" s="233">
        <f>IF(N836="snížená",J836,0)</f>
        <v>0</v>
      </c>
      <c r="BG836" s="233">
        <f>IF(N836="zákl. přenesená",J836,0)</f>
        <v>0</v>
      </c>
      <c r="BH836" s="233">
        <f>IF(N836="sníž. přenesená",J836,0)</f>
        <v>0</v>
      </c>
      <c r="BI836" s="233">
        <f>IF(N836="nulová",J836,0)</f>
        <v>0</v>
      </c>
      <c r="BJ836" s="15" t="s">
        <v>86</v>
      </c>
      <c r="BK836" s="233">
        <f>ROUND(I836*H836,2)</f>
        <v>0</v>
      </c>
      <c r="BL836" s="15" t="s">
        <v>150</v>
      </c>
      <c r="BM836" s="232" t="s">
        <v>1094</v>
      </c>
    </row>
    <row r="837" s="1" customFormat="1">
      <c r="B837" s="36"/>
      <c r="C837" s="37"/>
      <c r="D837" s="234" t="s">
        <v>152</v>
      </c>
      <c r="E837" s="37"/>
      <c r="F837" s="235" t="s">
        <v>694</v>
      </c>
      <c r="G837" s="37"/>
      <c r="H837" s="37"/>
      <c r="I837" s="147"/>
      <c r="J837" s="37"/>
      <c r="K837" s="37"/>
      <c r="L837" s="41"/>
      <c r="M837" s="236"/>
      <c r="N837" s="84"/>
      <c r="O837" s="84"/>
      <c r="P837" s="84"/>
      <c r="Q837" s="84"/>
      <c r="R837" s="84"/>
      <c r="S837" s="84"/>
      <c r="T837" s="85"/>
      <c r="AT837" s="15" t="s">
        <v>152</v>
      </c>
      <c r="AU837" s="15" t="s">
        <v>86</v>
      </c>
    </row>
    <row r="838" s="1" customFormat="1">
      <c r="B838" s="36"/>
      <c r="C838" s="37"/>
      <c r="D838" s="234" t="s">
        <v>166</v>
      </c>
      <c r="E838" s="37"/>
      <c r="F838" s="247" t="s">
        <v>1095</v>
      </c>
      <c r="G838" s="37"/>
      <c r="H838" s="37"/>
      <c r="I838" s="147"/>
      <c r="J838" s="37"/>
      <c r="K838" s="37"/>
      <c r="L838" s="41"/>
      <c r="M838" s="236"/>
      <c r="N838" s="84"/>
      <c r="O838" s="84"/>
      <c r="P838" s="84"/>
      <c r="Q838" s="84"/>
      <c r="R838" s="84"/>
      <c r="S838" s="84"/>
      <c r="T838" s="85"/>
      <c r="AT838" s="15" t="s">
        <v>166</v>
      </c>
      <c r="AU838" s="15" t="s">
        <v>86</v>
      </c>
    </row>
    <row r="839" s="1" customFormat="1" ht="36" customHeight="1">
      <c r="B839" s="36"/>
      <c r="C839" s="237" t="s">
        <v>1096</v>
      </c>
      <c r="D839" s="237" t="s">
        <v>160</v>
      </c>
      <c r="E839" s="238" t="s">
        <v>950</v>
      </c>
      <c r="F839" s="239" t="s">
        <v>951</v>
      </c>
      <c r="G839" s="240" t="s">
        <v>163</v>
      </c>
      <c r="H839" s="241">
        <v>2</v>
      </c>
      <c r="I839" s="242"/>
      <c r="J839" s="243">
        <f>ROUND(I839*H839,2)</f>
        <v>0</v>
      </c>
      <c r="K839" s="239" t="s">
        <v>201</v>
      </c>
      <c r="L839" s="244"/>
      <c r="M839" s="245" t="s">
        <v>1</v>
      </c>
      <c r="N839" s="246" t="s">
        <v>44</v>
      </c>
      <c r="O839" s="84"/>
      <c r="P839" s="230">
        <f>O839*H839</f>
        <v>0</v>
      </c>
      <c r="Q839" s="230">
        <v>0</v>
      </c>
      <c r="R839" s="230">
        <f>Q839*H839</f>
        <v>0</v>
      </c>
      <c r="S839" s="230">
        <v>0</v>
      </c>
      <c r="T839" s="231">
        <f>S839*H839</f>
        <v>0</v>
      </c>
      <c r="AR839" s="232" t="s">
        <v>164</v>
      </c>
      <c r="AT839" s="232" t="s">
        <v>160</v>
      </c>
      <c r="AU839" s="232" t="s">
        <v>86</v>
      </c>
      <c r="AY839" s="15" t="s">
        <v>142</v>
      </c>
      <c r="BE839" s="233">
        <f>IF(N839="základní",J839,0)</f>
        <v>0</v>
      </c>
      <c r="BF839" s="233">
        <f>IF(N839="snížená",J839,0)</f>
        <v>0</v>
      </c>
      <c r="BG839" s="233">
        <f>IF(N839="zákl. přenesená",J839,0)</f>
        <v>0</v>
      </c>
      <c r="BH839" s="233">
        <f>IF(N839="sníž. přenesená",J839,0)</f>
        <v>0</v>
      </c>
      <c r="BI839" s="233">
        <f>IF(N839="nulová",J839,0)</f>
        <v>0</v>
      </c>
      <c r="BJ839" s="15" t="s">
        <v>86</v>
      </c>
      <c r="BK839" s="233">
        <f>ROUND(I839*H839,2)</f>
        <v>0</v>
      </c>
      <c r="BL839" s="15" t="s">
        <v>164</v>
      </c>
      <c r="BM839" s="232" t="s">
        <v>1097</v>
      </c>
    </row>
    <row r="840" s="1" customFormat="1">
      <c r="B840" s="36"/>
      <c r="C840" s="37"/>
      <c r="D840" s="234" t="s">
        <v>152</v>
      </c>
      <c r="E840" s="37"/>
      <c r="F840" s="235" t="s">
        <v>951</v>
      </c>
      <c r="G840" s="37"/>
      <c r="H840" s="37"/>
      <c r="I840" s="147"/>
      <c r="J840" s="37"/>
      <c r="K840" s="37"/>
      <c r="L840" s="41"/>
      <c r="M840" s="236"/>
      <c r="N840" s="84"/>
      <c r="O840" s="84"/>
      <c r="P840" s="84"/>
      <c r="Q840" s="84"/>
      <c r="R840" s="84"/>
      <c r="S840" s="84"/>
      <c r="T840" s="85"/>
      <c r="AT840" s="15" t="s">
        <v>152</v>
      </c>
      <c r="AU840" s="15" t="s">
        <v>86</v>
      </c>
    </row>
    <row r="841" s="1" customFormat="1">
      <c r="B841" s="36"/>
      <c r="C841" s="37"/>
      <c r="D841" s="234" t="s">
        <v>166</v>
      </c>
      <c r="E841" s="37"/>
      <c r="F841" s="247" t="s">
        <v>1098</v>
      </c>
      <c r="G841" s="37"/>
      <c r="H841" s="37"/>
      <c r="I841" s="147"/>
      <c r="J841" s="37"/>
      <c r="K841" s="37"/>
      <c r="L841" s="41"/>
      <c r="M841" s="236"/>
      <c r="N841" s="84"/>
      <c r="O841" s="84"/>
      <c r="P841" s="84"/>
      <c r="Q841" s="84"/>
      <c r="R841" s="84"/>
      <c r="S841" s="84"/>
      <c r="T841" s="85"/>
      <c r="AT841" s="15" t="s">
        <v>166</v>
      </c>
      <c r="AU841" s="15" t="s">
        <v>86</v>
      </c>
    </row>
    <row r="842" s="1" customFormat="1" ht="36" customHeight="1">
      <c r="B842" s="36"/>
      <c r="C842" s="237" t="s">
        <v>1099</v>
      </c>
      <c r="D842" s="237" t="s">
        <v>160</v>
      </c>
      <c r="E842" s="238" t="s">
        <v>955</v>
      </c>
      <c r="F842" s="239" t="s">
        <v>956</v>
      </c>
      <c r="G842" s="240" t="s">
        <v>163</v>
      </c>
      <c r="H842" s="241">
        <v>2</v>
      </c>
      <c r="I842" s="242"/>
      <c r="J842" s="243">
        <f>ROUND(I842*H842,2)</f>
        <v>0</v>
      </c>
      <c r="K842" s="239" t="s">
        <v>201</v>
      </c>
      <c r="L842" s="244"/>
      <c r="M842" s="245" t="s">
        <v>1</v>
      </c>
      <c r="N842" s="246" t="s">
        <v>44</v>
      </c>
      <c r="O842" s="84"/>
      <c r="P842" s="230">
        <f>O842*H842</f>
        <v>0</v>
      </c>
      <c r="Q842" s="230">
        <v>0</v>
      </c>
      <c r="R842" s="230">
        <f>Q842*H842</f>
        <v>0</v>
      </c>
      <c r="S842" s="230">
        <v>0</v>
      </c>
      <c r="T842" s="231">
        <f>S842*H842</f>
        <v>0</v>
      </c>
      <c r="AR842" s="232" t="s">
        <v>88</v>
      </c>
      <c r="AT842" s="232" t="s">
        <v>160</v>
      </c>
      <c r="AU842" s="232" t="s">
        <v>86</v>
      </c>
      <c r="AY842" s="15" t="s">
        <v>142</v>
      </c>
      <c r="BE842" s="233">
        <f>IF(N842="základní",J842,0)</f>
        <v>0</v>
      </c>
      <c r="BF842" s="233">
        <f>IF(N842="snížená",J842,0)</f>
        <v>0</v>
      </c>
      <c r="BG842" s="233">
        <f>IF(N842="zákl. přenesená",J842,0)</f>
        <v>0</v>
      </c>
      <c r="BH842" s="233">
        <f>IF(N842="sníž. přenesená",J842,0)</f>
        <v>0</v>
      </c>
      <c r="BI842" s="233">
        <f>IF(N842="nulová",J842,0)</f>
        <v>0</v>
      </c>
      <c r="BJ842" s="15" t="s">
        <v>86</v>
      </c>
      <c r="BK842" s="233">
        <f>ROUND(I842*H842,2)</f>
        <v>0</v>
      </c>
      <c r="BL842" s="15" t="s">
        <v>86</v>
      </c>
      <c r="BM842" s="232" t="s">
        <v>1100</v>
      </c>
    </row>
    <row r="843" s="1" customFormat="1">
      <c r="B843" s="36"/>
      <c r="C843" s="37"/>
      <c r="D843" s="234" t="s">
        <v>152</v>
      </c>
      <c r="E843" s="37"/>
      <c r="F843" s="235" t="s">
        <v>956</v>
      </c>
      <c r="G843" s="37"/>
      <c r="H843" s="37"/>
      <c r="I843" s="147"/>
      <c r="J843" s="37"/>
      <c r="K843" s="37"/>
      <c r="L843" s="41"/>
      <c r="M843" s="236"/>
      <c r="N843" s="84"/>
      <c r="O843" s="84"/>
      <c r="P843" s="84"/>
      <c r="Q843" s="84"/>
      <c r="R843" s="84"/>
      <c r="S843" s="84"/>
      <c r="T843" s="85"/>
      <c r="AT843" s="15" t="s">
        <v>152</v>
      </c>
      <c r="AU843" s="15" t="s">
        <v>86</v>
      </c>
    </row>
    <row r="844" s="1" customFormat="1">
      <c r="B844" s="36"/>
      <c r="C844" s="37"/>
      <c r="D844" s="234" t="s">
        <v>166</v>
      </c>
      <c r="E844" s="37"/>
      <c r="F844" s="247" t="s">
        <v>1101</v>
      </c>
      <c r="G844" s="37"/>
      <c r="H844" s="37"/>
      <c r="I844" s="147"/>
      <c r="J844" s="37"/>
      <c r="K844" s="37"/>
      <c r="L844" s="41"/>
      <c r="M844" s="236"/>
      <c r="N844" s="84"/>
      <c r="O844" s="84"/>
      <c r="P844" s="84"/>
      <c r="Q844" s="84"/>
      <c r="R844" s="84"/>
      <c r="S844" s="84"/>
      <c r="T844" s="85"/>
      <c r="AT844" s="15" t="s">
        <v>166</v>
      </c>
      <c r="AU844" s="15" t="s">
        <v>86</v>
      </c>
    </row>
    <row r="845" s="1" customFormat="1" ht="24" customHeight="1">
      <c r="B845" s="36"/>
      <c r="C845" s="221" t="s">
        <v>1102</v>
      </c>
      <c r="D845" s="221" t="s">
        <v>145</v>
      </c>
      <c r="E845" s="222" t="s">
        <v>965</v>
      </c>
      <c r="F845" s="223" t="s">
        <v>966</v>
      </c>
      <c r="G845" s="224" t="s">
        <v>163</v>
      </c>
      <c r="H845" s="225">
        <v>4</v>
      </c>
      <c r="I845" s="226"/>
      <c r="J845" s="227">
        <f>ROUND(I845*H845,2)</f>
        <v>0</v>
      </c>
      <c r="K845" s="223" t="s">
        <v>149</v>
      </c>
      <c r="L845" s="41"/>
      <c r="M845" s="228" t="s">
        <v>1</v>
      </c>
      <c r="N845" s="229" t="s">
        <v>44</v>
      </c>
      <c r="O845" s="84"/>
      <c r="P845" s="230">
        <f>O845*H845</f>
        <v>0</v>
      </c>
      <c r="Q845" s="230">
        <v>0</v>
      </c>
      <c r="R845" s="230">
        <f>Q845*H845</f>
        <v>0</v>
      </c>
      <c r="S845" s="230">
        <v>0</v>
      </c>
      <c r="T845" s="231">
        <f>S845*H845</f>
        <v>0</v>
      </c>
      <c r="AR845" s="232" t="s">
        <v>86</v>
      </c>
      <c r="AT845" s="232" t="s">
        <v>145</v>
      </c>
      <c r="AU845" s="232" t="s">
        <v>86</v>
      </c>
      <c r="AY845" s="15" t="s">
        <v>142</v>
      </c>
      <c r="BE845" s="233">
        <f>IF(N845="základní",J845,0)</f>
        <v>0</v>
      </c>
      <c r="BF845" s="233">
        <f>IF(N845="snížená",J845,0)</f>
        <v>0</v>
      </c>
      <c r="BG845" s="233">
        <f>IF(N845="zákl. přenesená",J845,0)</f>
        <v>0</v>
      </c>
      <c r="BH845" s="233">
        <f>IF(N845="sníž. přenesená",J845,0)</f>
        <v>0</v>
      </c>
      <c r="BI845" s="233">
        <f>IF(N845="nulová",J845,0)</f>
        <v>0</v>
      </c>
      <c r="BJ845" s="15" t="s">
        <v>86</v>
      </c>
      <c r="BK845" s="233">
        <f>ROUND(I845*H845,2)</f>
        <v>0</v>
      </c>
      <c r="BL845" s="15" t="s">
        <v>86</v>
      </c>
      <c r="BM845" s="232" t="s">
        <v>1103</v>
      </c>
    </row>
    <row r="846" s="1" customFormat="1">
      <c r="B846" s="36"/>
      <c r="C846" s="37"/>
      <c r="D846" s="234" t="s">
        <v>152</v>
      </c>
      <c r="E846" s="37"/>
      <c r="F846" s="235" t="s">
        <v>968</v>
      </c>
      <c r="G846" s="37"/>
      <c r="H846" s="37"/>
      <c r="I846" s="147"/>
      <c r="J846" s="37"/>
      <c r="K846" s="37"/>
      <c r="L846" s="41"/>
      <c r="M846" s="236"/>
      <c r="N846" s="84"/>
      <c r="O846" s="84"/>
      <c r="P846" s="84"/>
      <c r="Q846" s="84"/>
      <c r="R846" s="84"/>
      <c r="S846" s="84"/>
      <c r="T846" s="85"/>
      <c r="AT846" s="15" t="s">
        <v>152</v>
      </c>
      <c r="AU846" s="15" t="s">
        <v>86</v>
      </c>
    </row>
    <row r="847" s="1" customFormat="1">
      <c r="B847" s="36"/>
      <c r="C847" s="37"/>
      <c r="D847" s="234" t="s">
        <v>166</v>
      </c>
      <c r="E847" s="37"/>
      <c r="F847" s="247" t="s">
        <v>1104</v>
      </c>
      <c r="G847" s="37"/>
      <c r="H847" s="37"/>
      <c r="I847" s="147"/>
      <c r="J847" s="37"/>
      <c r="K847" s="37"/>
      <c r="L847" s="41"/>
      <c r="M847" s="236"/>
      <c r="N847" s="84"/>
      <c r="O847" s="84"/>
      <c r="P847" s="84"/>
      <c r="Q847" s="84"/>
      <c r="R847" s="84"/>
      <c r="S847" s="84"/>
      <c r="T847" s="85"/>
      <c r="AT847" s="15" t="s">
        <v>166</v>
      </c>
      <c r="AU847" s="15" t="s">
        <v>86</v>
      </c>
    </row>
    <row r="848" s="1" customFormat="1" ht="24" customHeight="1">
      <c r="B848" s="36"/>
      <c r="C848" s="221" t="s">
        <v>1105</v>
      </c>
      <c r="D848" s="221" t="s">
        <v>145</v>
      </c>
      <c r="E848" s="222" t="s">
        <v>517</v>
      </c>
      <c r="F848" s="223" t="s">
        <v>518</v>
      </c>
      <c r="G848" s="224" t="s">
        <v>519</v>
      </c>
      <c r="H848" s="225">
        <v>85</v>
      </c>
      <c r="I848" s="226"/>
      <c r="J848" s="227">
        <f>ROUND(I848*H848,2)</f>
        <v>0</v>
      </c>
      <c r="K848" s="223" t="s">
        <v>149</v>
      </c>
      <c r="L848" s="41"/>
      <c r="M848" s="228" t="s">
        <v>1</v>
      </c>
      <c r="N848" s="229" t="s">
        <v>44</v>
      </c>
      <c r="O848" s="84"/>
      <c r="P848" s="230">
        <f>O848*H848</f>
        <v>0</v>
      </c>
      <c r="Q848" s="230">
        <v>0</v>
      </c>
      <c r="R848" s="230">
        <f>Q848*H848</f>
        <v>0</v>
      </c>
      <c r="S848" s="230">
        <v>0</v>
      </c>
      <c r="T848" s="231">
        <f>S848*H848</f>
        <v>0</v>
      </c>
      <c r="AR848" s="232" t="s">
        <v>86</v>
      </c>
      <c r="AT848" s="232" t="s">
        <v>145</v>
      </c>
      <c r="AU848" s="232" t="s">
        <v>86</v>
      </c>
      <c r="AY848" s="15" t="s">
        <v>142</v>
      </c>
      <c r="BE848" s="233">
        <f>IF(N848="základní",J848,0)</f>
        <v>0</v>
      </c>
      <c r="BF848" s="233">
        <f>IF(N848="snížená",J848,0)</f>
        <v>0</v>
      </c>
      <c r="BG848" s="233">
        <f>IF(N848="zákl. přenesená",J848,0)</f>
        <v>0</v>
      </c>
      <c r="BH848" s="233">
        <f>IF(N848="sníž. přenesená",J848,0)</f>
        <v>0</v>
      </c>
      <c r="BI848" s="233">
        <f>IF(N848="nulová",J848,0)</f>
        <v>0</v>
      </c>
      <c r="BJ848" s="15" t="s">
        <v>86</v>
      </c>
      <c r="BK848" s="233">
        <f>ROUND(I848*H848,2)</f>
        <v>0</v>
      </c>
      <c r="BL848" s="15" t="s">
        <v>86</v>
      </c>
      <c r="BM848" s="232" t="s">
        <v>1106</v>
      </c>
    </row>
    <row r="849" s="1" customFormat="1">
      <c r="B849" s="36"/>
      <c r="C849" s="37"/>
      <c r="D849" s="234" t="s">
        <v>152</v>
      </c>
      <c r="E849" s="37"/>
      <c r="F849" s="235" t="s">
        <v>521</v>
      </c>
      <c r="G849" s="37"/>
      <c r="H849" s="37"/>
      <c r="I849" s="147"/>
      <c r="J849" s="37"/>
      <c r="K849" s="37"/>
      <c r="L849" s="41"/>
      <c r="M849" s="236"/>
      <c r="N849" s="84"/>
      <c r="O849" s="84"/>
      <c r="P849" s="84"/>
      <c r="Q849" s="84"/>
      <c r="R849" s="84"/>
      <c r="S849" s="84"/>
      <c r="T849" s="85"/>
      <c r="AT849" s="15" t="s">
        <v>152</v>
      </c>
      <c r="AU849" s="15" t="s">
        <v>86</v>
      </c>
    </row>
    <row r="850" s="1" customFormat="1">
      <c r="B850" s="36"/>
      <c r="C850" s="37"/>
      <c r="D850" s="234" t="s">
        <v>166</v>
      </c>
      <c r="E850" s="37"/>
      <c r="F850" s="247" t="s">
        <v>1107</v>
      </c>
      <c r="G850" s="37"/>
      <c r="H850" s="37"/>
      <c r="I850" s="147"/>
      <c r="J850" s="37"/>
      <c r="K850" s="37"/>
      <c r="L850" s="41"/>
      <c r="M850" s="236"/>
      <c r="N850" s="84"/>
      <c r="O850" s="84"/>
      <c r="P850" s="84"/>
      <c r="Q850" s="84"/>
      <c r="R850" s="84"/>
      <c r="S850" s="84"/>
      <c r="T850" s="85"/>
      <c r="AT850" s="15" t="s">
        <v>166</v>
      </c>
      <c r="AU850" s="15" t="s">
        <v>86</v>
      </c>
    </row>
    <row r="851" s="11" customFormat="1">
      <c r="B851" s="248"/>
      <c r="C851" s="249"/>
      <c r="D851" s="234" t="s">
        <v>410</v>
      </c>
      <c r="E851" s="250" t="s">
        <v>1</v>
      </c>
      <c r="F851" s="251" t="s">
        <v>1108</v>
      </c>
      <c r="G851" s="249"/>
      <c r="H851" s="252">
        <v>20</v>
      </c>
      <c r="I851" s="253"/>
      <c r="J851" s="249"/>
      <c r="K851" s="249"/>
      <c r="L851" s="254"/>
      <c r="M851" s="255"/>
      <c r="N851" s="256"/>
      <c r="O851" s="256"/>
      <c r="P851" s="256"/>
      <c r="Q851" s="256"/>
      <c r="R851" s="256"/>
      <c r="S851" s="256"/>
      <c r="T851" s="257"/>
      <c r="AT851" s="258" t="s">
        <v>410</v>
      </c>
      <c r="AU851" s="258" t="s">
        <v>86</v>
      </c>
      <c r="AV851" s="11" t="s">
        <v>88</v>
      </c>
      <c r="AW851" s="11" t="s">
        <v>36</v>
      </c>
      <c r="AX851" s="11" t="s">
        <v>79</v>
      </c>
      <c r="AY851" s="258" t="s">
        <v>142</v>
      </c>
    </row>
    <row r="852" s="11" customFormat="1">
      <c r="B852" s="248"/>
      <c r="C852" s="249"/>
      <c r="D852" s="234" t="s">
        <v>410</v>
      </c>
      <c r="E852" s="250" t="s">
        <v>1</v>
      </c>
      <c r="F852" s="251" t="s">
        <v>1109</v>
      </c>
      <c r="G852" s="249"/>
      <c r="H852" s="252">
        <v>20</v>
      </c>
      <c r="I852" s="253"/>
      <c r="J852" s="249"/>
      <c r="K852" s="249"/>
      <c r="L852" s="254"/>
      <c r="M852" s="255"/>
      <c r="N852" s="256"/>
      <c r="O852" s="256"/>
      <c r="P852" s="256"/>
      <c r="Q852" s="256"/>
      <c r="R852" s="256"/>
      <c r="S852" s="256"/>
      <c r="T852" s="257"/>
      <c r="AT852" s="258" t="s">
        <v>410</v>
      </c>
      <c r="AU852" s="258" t="s">
        <v>86</v>
      </c>
      <c r="AV852" s="11" t="s">
        <v>88</v>
      </c>
      <c r="AW852" s="11" t="s">
        <v>36</v>
      </c>
      <c r="AX852" s="11" t="s">
        <v>79</v>
      </c>
      <c r="AY852" s="258" t="s">
        <v>142</v>
      </c>
    </row>
    <row r="853" s="11" customFormat="1">
      <c r="B853" s="248"/>
      <c r="C853" s="249"/>
      <c r="D853" s="234" t="s">
        <v>410</v>
      </c>
      <c r="E853" s="250" t="s">
        <v>1</v>
      </c>
      <c r="F853" s="251" t="s">
        <v>1110</v>
      </c>
      <c r="G853" s="249"/>
      <c r="H853" s="252">
        <v>18</v>
      </c>
      <c r="I853" s="253"/>
      <c r="J853" s="249"/>
      <c r="K853" s="249"/>
      <c r="L853" s="254"/>
      <c r="M853" s="255"/>
      <c r="N853" s="256"/>
      <c r="O853" s="256"/>
      <c r="P853" s="256"/>
      <c r="Q853" s="256"/>
      <c r="R853" s="256"/>
      <c r="S853" s="256"/>
      <c r="T853" s="257"/>
      <c r="AT853" s="258" t="s">
        <v>410</v>
      </c>
      <c r="AU853" s="258" t="s">
        <v>86</v>
      </c>
      <c r="AV853" s="11" t="s">
        <v>88</v>
      </c>
      <c r="AW853" s="11" t="s">
        <v>36</v>
      </c>
      <c r="AX853" s="11" t="s">
        <v>79</v>
      </c>
      <c r="AY853" s="258" t="s">
        <v>142</v>
      </c>
    </row>
    <row r="854" s="11" customFormat="1">
      <c r="B854" s="248"/>
      <c r="C854" s="249"/>
      <c r="D854" s="234" t="s">
        <v>410</v>
      </c>
      <c r="E854" s="250" t="s">
        <v>1</v>
      </c>
      <c r="F854" s="251" t="s">
        <v>1111</v>
      </c>
      <c r="G854" s="249"/>
      <c r="H854" s="252">
        <v>18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AT854" s="258" t="s">
        <v>410</v>
      </c>
      <c r="AU854" s="258" t="s">
        <v>86</v>
      </c>
      <c r="AV854" s="11" t="s">
        <v>88</v>
      </c>
      <c r="AW854" s="11" t="s">
        <v>36</v>
      </c>
      <c r="AX854" s="11" t="s">
        <v>79</v>
      </c>
      <c r="AY854" s="258" t="s">
        <v>142</v>
      </c>
    </row>
    <row r="855" s="11" customFormat="1">
      <c r="B855" s="248"/>
      <c r="C855" s="249"/>
      <c r="D855" s="234" t="s">
        <v>410</v>
      </c>
      <c r="E855" s="250" t="s">
        <v>1</v>
      </c>
      <c r="F855" s="251" t="s">
        <v>1112</v>
      </c>
      <c r="G855" s="249"/>
      <c r="H855" s="252">
        <v>4</v>
      </c>
      <c r="I855" s="253"/>
      <c r="J855" s="249"/>
      <c r="K855" s="249"/>
      <c r="L855" s="254"/>
      <c r="M855" s="255"/>
      <c r="N855" s="256"/>
      <c r="O855" s="256"/>
      <c r="P855" s="256"/>
      <c r="Q855" s="256"/>
      <c r="R855" s="256"/>
      <c r="S855" s="256"/>
      <c r="T855" s="257"/>
      <c r="AT855" s="258" t="s">
        <v>410</v>
      </c>
      <c r="AU855" s="258" t="s">
        <v>86</v>
      </c>
      <c r="AV855" s="11" t="s">
        <v>88</v>
      </c>
      <c r="AW855" s="11" t="s">
        <v>36</v>
      </c>
      <c r="AX855" s="11" t="s">
        <v>79</v>
      </c>
      <c r="AY855" s="258" t="s">
        <v>142</v>
      </c>
    </row>
    <row r="856" s="11" customFormat="1">
      <c r="B856" s="248"/>
      <c r="C856" s="249"/>
      <c r="D856" s="234" t="s">
        <v>410</v>
      </c>
      <c r="E856" s="250" t="s">
        <v>1</v>
      </c>
      <c r="F856" s="251" t="s">
        <v>1113</v>
      </c>
      <c r="G856" s="249"/>
      <c r="H856" s="252">
        <v>5</v>
      </c>
      <c r="I856" s="253"/>
      <c r="J856" s="249"/>
      <c r="K856" s="249"/>
      <c r="L856" s="254"/>
      <c r="M856" s="255"/>
      <c r="N856" s="256"/>
      <c r="O856" s="256"/>
      <c r="P856" s="256"/>
      <c r="Q856" s="256"/>
      <c r="R856" s="256"/>
      <c r="S856" s="256"/>
      <c r="T856" s="257"/>
      <c r="AT856" s="258" t="s">
        <v>410</v>
      </c>
      <c r="AU856" s="258" t="s">
        <v>86</v>
      </c>
      <c r="AV856" s="11" t="s">
        <v>88</v>
      </c>
      <c r="AW856" s="11" t="s">
        <v>36</v>
      </c>
      <c r="AX856" s="11" t="s">
        <v>79</v>
      </c>
      <c r="AY856" s="258" t="s">
        <v>142</v>
      </c>
    </row>
    <row r="857" s="12" customFormat="1">
      <c r="B857" s="259"/>
      <c r="C857" s="260"/>
      <c r="D857" s="234" t="s">
        <v>410</v>
      </c>
      <c r="E857" s="261" t="s">
        <v>1</v>
      </c>
      <c r="F857" s="262" t="s">
        <v>413</v>
      </c>
      <c r="G857" s="260"/>
      <c r="H857" s="263">
        <v>85</v>
      </c>
      <c r="I857" s="264"/>
      <c r="J857" s="260"/>
      <c r="K857" s="260"/>
      <c r="L857" s="265"/>
      <c r="M857" s="266"/>
      <c r="N857" s="267"/>
      <c r="O857" s="267"/>
      <c r="P857" s="267"/>
      <c r="Q857" s="267"/>
      <c r="R857" s="267"/>
      <c r="S857" s="267"/>
      <c r="T857" s="268"/>
      <c r="AT857" s="269" t="s">
        <v>410</v>
      </c>
      <c r="AU857" s="269" t="s">
        <v>86</v>
      </c>
      <c r="AV857" s="12" t="s">
        <v>141</v>
      </c>
      <c r="AW857" s="12" t="s">
        <v>36</v>
      </c>
      <c r="AX857" s="12" t="s">
        <v>86</v>
      </c>
      <c r="AY857" s="269" t="s">
        <v>142</v>
      </c>
    </row>
    <row r="858" s="1" customFormat="1" ht="24" customHeight="1">
      <c r="B858" s="36"/>
      <c r="C858" s="221" t="s">
        <v>1114</v>
      </c>
      <c r="D858" s="221" t="s">
        <v>145</v>
      </c>
      <c r="E858" s="222" t="s">
        <v>1039</v>
      </c>
      <c r="F858" s="223" t="s">
        <v>1040</v>
      </c>
      <c r="G858" s="224" t="s">
        <v>163</v>
      </c>
      <c r="H858" s="225">
        <v>4</v>
      </c>
      <c r="I858" s="226"/>
      <c r="J858" s="227">
        <f>ROUND(I858*H858,2)</f>
        <v>0</v>
      </c>
      <c r="K858" s="223" t="s">
        <v>149</v>
      </c>
      <c r="L858" s="41"/>
      <c r="M858" s="228" t="s">
        <v>1</v>
      </c>
      <c r="N858" s="229" t="s">
        <v>44</v>
      </c>
      <c r="O858" s="84"/>
      <c r="P858" s="230">
        <f>O858*H858</f>
        <v>0</v>
      </c>
      <c r="Q858" s="230">
        <v>0</v>
      </c>
      <c r="R858" s="230">
        <f>Q858*H858</f>
        <v>0</v>
      </c>
      <c r="S858" s="230">
        <v>0</v>
      </c>
      <c r="T858" s="231">
        <f>S858*H858</f>
        <v>0</v>
      </c>
      <c r="AR858" s="232" t="s">
        <v>86</v>
      </c>
      <c r="AT858" s="232" t="s">
        <v>145</v>
      </c>
      <c r="AU858" s="232" t="s">
        <v>86</v>
      </c>
      <c r="AY858" s="15" t="s">
        <v>142</v>
      </c>
      <c r="BE858" s="233">
        <f>IF(N858="základní",J858,0)</f>
        <v>0</v>
      </c>
      <c r="BF858" s="233">
        <f>IF(N858="snížená",J858,0)</f>
        <v>0</v>
      </c>
      <c r="BG858" s="233">
        <f>IF(N858="zákl. přenesená",J858,0)</f>
        <v>0</v>
      </c>
      <c r="BH858" s="233">
        <f>IF(N858="sníž. přenesená",J858,0)</f>
        <v>0</v>
      </c>
      <c r="BI858" s="233">
        <f>IF(N858="nulová",J858,0)</f>
        <v>0</v>
      </c>
      <c r="BJ858" s="15" t="s">
        <v>86</v>
      </c>
      <c r="BK858" s="233">
        <f>ROUND(I858*H858,2)</f>
        <v>0</v>
      </c>
      <c r="BL858" s="15" t="s">
        <v>86</v>
      </c>
      <c r="BM858" s="232" t="s">
        <v>1115</v>
      </c>
    </row>
    <row r="859" s="1" customFormat="1">
      <c r="B859" s="36"/>
      <c r="C859" s="37"/>
      <c r="D859" s="234" t="s">
        <v>152</v>
      </c>
      <c r="E859" s="37"/>
      <c r="F859" s="235" t="s">
        <v>1042</v>
      </c>
      <c r="G859" s="37"/>
      <c r="H859" s="37"/>
      <c r="I859" s="147"/>
      <c r="J859" s="37"/>
      <c r="K859" s="37"/>
      <c r="L859" s="41"/>
      <c r="M859" s="236"/>
      <c r="N859" s="84"/>
      <c r="O859" s="84"/>
      <c r="P859" s="84"/>
      <c r="Q859" s="84"/>
      <c r="R859" s="84"/>
      <c r="S859" s="84"/>
      <c r="T859" s="85"/>
      <c r="AT859" s="15" t="s">
        <v>152</v>
      </c>
      <c r="AU859" s="15" t="s">
        <v>86</v>
      </c>
    </row>
    <row r="860" s="1" customFormat="1">
      <c r="B860" s="36"/>
      <c r="C860" s="37"/>
      <c r="D860" s="234" t="s">
        <v>166</v>
      </c>
      <c r="E860" s="37"/>
      <c r="F860" s="247" t="s">
        <v>1116</v>
      </c>
      <c r="G860" s="37"/>
      <c r="H860" s="37"/>
      <c r="I860" s="147"/>
      <c r="J860" s="37"/>
      <c r="K860" s="37"/>
      <c r="L860" s="41"/>
      <c r="M860" s="236"/>
      <c r="N860" s="84"/>
      <c r="O860" s="84"/>
      <c r="P860" s="84"/>
      <c r="Q860" s="84"/>
      <c r="R860" s="84"/>
      <c r="S860" s="84"/>
      <c r="T860" s="85"/>
      <c r="AT860" s="15" t="s">
        <v>166</v>
      </c>
      <c r="AU860" s="15" t="s">
        <v>86</v>
      </c>
    </row>
    <row r="861" s="1" customFormat="1" ht="60" customHeight="1">
      <c r="B861" s="36"/>
      <c r="C861" s="221" t="s">
        <v>1117</v>
      </c>
      <c r="D861" s="221" t="s">
        <v>145</v>
      </c>
      <c r="E861" s="222" t="s">
        <v>1045</v>
      </c>
      <c r="F861" s="223" t="s">
        <v>1046</v>
      </c>
      <c r="G861" s="224" t="s">
        <v>519</v>
      </c>
      <c r="H861" s="225">
        <v>60</v>
      </c>
      <c r="I861" s="226"/>
      <c r="J861" s="227">
        <f>ROUND(I861*H861,2)</f>
        <v>0</v>
      </c>
      <c r="K861" s="223" t="s">
        <v>149</v>
      </c>
      <c r="L861" s="41"/>
      <c r="M861" s="228" t="s">
        <v>1</v>
      </c>
      <c r="N861" s="229" t="s">
        <v>44</v>
      </c>
      <c r="O861" s="84"/>
      <c r="P861" s="230">
        <f>O861*H861</f>
        <v>0</v>
      </c>
      <c r="Q861" s="230">
        <v>0</v>
      </c>
      <c r="R861" s="230">
        <f>Q861*H861</f>
        <v>0</v>
      </c>
      <c r="S861" s="230">
        <v>0</v>
      </c>
      <c r="T861" s="231">
        <f>S861*H861</f>
        <v>0</v>
      </c>
      <c r="AR861" s="232" t="s">
        <v>86</v>
      </c>
      <c r="AT861" s="232" t="s">
        <v>145</v>
      </c>
      <c r="AU861" s="232" t="s">
        <v>86</v>
      </c>
      <c r="AY861" s="15" t="s">
        <v>142</v>
      </c>
      <c r="BE861" s="233">
        <f>IF(N861="základní",J861,0)</f>
        <v>0</v>
      </c>
      <c r="BF861" s="233">
        <f>IF(N861="snížená",J861,0)</f>
        <v>0</v>
      </c>
      <c r="BG861" s="233">
        <f>IF(N861="zákl. přenesená",J861,0)</f>
        <v>0</v>
      </c>
      <c r="BH861" s="233">
        <f>IF(N861="sníž. přenesená",J861,0)</f>
        <v>0</v>
      </c>
      <c r="BI861" s="233">
        <f>IF(N861="nulová",J861,0)</f>
        <v>0</v>
      </c>
      <c r="BJ861" s="15" t="s">
        <v>86</v>
      </c>
      <c r="BK861" s="233">
        <f>ROUND(I861*H861,2)</f>
        <v>0</v>
      </c>
      <c r="BL861" s="15" t="s">
        <v>86</v>
      </c>
      <c r="BM861" s="232" t="s">
        <v>1118</v>
      </c>
    </row>
    <row r="862" s="1" customFormat="1">
      <c r="B862" s="36"/>
      <c r="C862" s="37"/>
      <c r="D862" s="234" t="s">
        <v>152</v>
      </c>
      <c r="E862" s="37"/>
      <c r="F862" s="235" t="s">
        <v>1048</v>
      </c>
      <c r="G862" s="37"/>
      <c r="H862" s="37"/>
      <c r="I862" s="147"/>
      <c r="J862" s="37"/>
      <c r="K862" s="37"/>
      <c r="L862" s="41"/>
      <c r="M862" s="236"/>
      <c r="N862" s="84"/>
      <c r="O862" s="84"/>
      <c r="P862" s="84"/>
      <c r="Q862" s="84"/>
      <c r="R862" s="84"/>
      <c r="S862" s="84"/>
      <c r="T862" s="85"/>
      <c r="AT862" s="15" t="s">
        <v>152</v>
      </c>
      <c r="AU862" s="15" t="s">
        <v>86</v>
      </c>
    </row>
    <row r="863" s="1" customFormat="1">
      <c r="B863" s="36"/>
      <c r="C863" s="37"/>
      <c r="D863" s="234" t="s">
        <v>166</v>
      </c>
      <c r="E863" s="37"/>
      <c r="F863" s="247" t="s">
        <v>1119</v>
      </c>
      <c r="G863" s="37"/>
      <c r="H863" s="37"/>
      <c r="I863" s="147"/>
      <c r="J863" s="37"/>
      <c r="K863" s="37"/>
      <c r="L863" s="41"/>
      <c r="M863" s="236"/>
      <c r="N863" s="84"/>
      <c r="O863" s="84"/>
      <c r="P863" s="84"/>
      <c r="Q863" s="84"/>
      <c r="R863" s="84"/>
      <c r="S863" s="84"/>
      <c r="T863" s="85"/>
      <c r="AT863" s="15" t="s">
        <v>166</v>
      </c>
      <c r="AU863" s="15" t="s">
        <v>86</v>
      </c>
    </row>
    <row r="864" s="1" customFormat="1" ht="48" customHeight="1">
      <c r="B864" s="36"/>
      <c r="C864" s="237" t="s">
        <v>1120</v>
      </c>
      <c r="D864" s="237" t="s">
        <v>160</v>
      </c>
      <c r="E864" s="238" t="s">
        <v>1121</v>
      </c>
      <c r="F864" s="239" t="s">
        <v>1122</v>
      </c>
      <c r="G864" s="240" t="s">
        <v>163</v>
      </c>
      <c r="H864" s="241">
        <v>1</v>
      </c>
      <c r="I864" s="242"/>
      <c r="J864" s="243">
        <f>ROUND(I864*H864,2)</f>
        <v>0</v>
      </c>
      <c r="K864" s="239" t="s">
        <v>149</v>
      </c>
      <c r="L864" s="244"/>
      <c r="M864" s="245" t="s">
        <v>1</v>
      </c>
      <c r="N864" s="246" t="s">
        <v>44</v>
      </c>
      <c r="O864" s="84"/>
      <c r="P864" s="230">
        <f>O864*H864</f>
        <v>0</v>
      </c>
      <c r="Q864" s="230">
        <v>0</v>
      </c>
      <c r="R864" s="230">
        <f>Q864*H864</f>
        <v>0</v>
      </c>
      <c r="S864" s="230">
        <v>0</v>
      </c>
      <c r="T864" s="231">
        <f>S864*H864</f>
        <v>0</v>
      </c>
      <c r="AR864" s="232" t="s">
        <v>164</v>
      </c>
      <c r="AT864" s="232" t="s">
        <v>160</v>
      </c>
      <c r="AU864" s="232" t="s">
        <v>86</v>
      </c>
      <c r="AY864" s="15" t="s">
        <v>142</v>
      </c>
      <c r="BE864" s="233">
        <f>IF(N864="základní",J864,0)</f>
        <v>0</v>
      </c>
      <c r="BF864" s="233">
        <f>IF(N864="snížená",J864,0)</f>
        <v>0</v>
      </c>
      <c r="BG864" s="233">
        <f>IF(N864="zákl. přenesená",J864,0)</f>
        <v>0</v>
      </c>
      <c r="BH864" s="233">
        <f>IF(N864="sníž. přenesená",J864,0)</f>
        <v>0</v>
      </c>
      <c r="BI864" s="233">
        <f>IF(N864="nulová",J864,0)</f>
        <v>0</v>
      </c>
      <c r="BJ864" s="15" t="s">
        <v>86</v>
      </c>
      <c r="BK864" s="233">
        <f>ROUND(I864*H864,2)</f>
        <v>0</v>
      </c>
      <c r="BL864" s="15" t="s">
        <v>164</v>
      </c>
      <c r="BM864" s="232" t="s">
        <v>1123</v>
      </c>
    </row>
    <row r="865" s="1" customFormat="1">
      <c r="B865" s="36"/>
      <c r="C865" s="37"/>
      <c r="D865" s="234" t="s">
        <v>152</v>
      </c>
      <c r="E865" s="37"/>
      <c r="F865" s="235" t="s">
        <v>1122</v>
      </c>
      <c r="G865" s="37"/>
      <c r="H865" s="37"/>
      <c r="I865" s="147"/>
      <c r="J865" s="37"/>
      <c r="K865" s="37"/>
      <c r="L865" s="41"/>
      <c r="M865" s="236"/>
      <c r="N865" s="84"/>
      <c r="O865" s="84"/>
      <c r="P865" s="84"/>
      <c r="Q865" s="84"/>
      <c r="R865" s="84"/>
      <c r="S865" s="84"/>
      <c r="T865" s="85"/>
      <c r="AT865" s="15" t="s">
        <v>152</v>
      </c>
      <c r="AU865" s="15" t="s">
        <v>86</v>
      </c>
    </row>
    <row r="866" s="1" customFormat="1">
      <c r="B866" s="36"/>
      <c r="C866" s="37"/>
      <c r="D866" s="234" t="s">
        <v>166</v>
      </c>
      <c r="E866" s="37"/>
      <c r="F866" s="247" t="s">
        <v>1124</v>
      </c>
      <c r="G866" s="37"/>
      <c r="H866" s="37"/>
      <c r="I866" s="147"/>
      <c r="J866" s="37"/>
      <c r="K866" s="37"/>
      <c r="L866" s="41"/>
      <c r="M866" s="270"/>
      <c r="N866" s="271"/>
      <c r="O866" s="271"/>
      <c r="P866" s="271"/>
      <c r="Q866" s="271"/>
      <c r="R866" s="271"/>
      <c r="S866" s="271"/>
      <c r="T866" s="272"/>
      <c r="AT866" s="15" t="s">
        <v>166</v>
      </c>
      <c r="AU866" s="15" t="s">
        <v>86</v>
      </c>
    </row>
    <row r="867" s="1" customFormat="1" ht="6.96" customHeight="1">
      <c r="B867" s="59"/>
      <c r="C867" s="60"/>
      <c r="D867" s="60"/>
      <c r="E867" s="60"/>
      <c r="F867" s="60"/>
      <c r="G867" s="60"/>
      <c r="H867" s="60"/>
      <c r="I867" s="180"/>
      <c r="J867" s="60"/>
      <c r="K867" s="60"/>
      <c r="L867" s="41"/>
    </row>
  </sheetData>
  <sheetProtection sheet="1" autoFilter="0" formatColumns="0" formatRows="0" objects="1" scenarios="1" spinCount="100000" saltValue="Mi/hju7NA8Z4bY+FsCSJRIKtToVOFKImO8e2pAkQX4EjTjAfBF1YzrJXC5pbPmX8xbfZ94aKY7BLqPl8XVqs/w==" hashValue="ItzM3vUzJolUfO4uieSCf6cBNRmhqiHtx9BedVfMS/jGIFo/pBR47Szttc8w70ShbpGgnQlrP4QcuM78qXLrsw==" algorithmName="SHA-512" password="CC35"/>
  <autoFilter ref="C125:K8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96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112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1125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ROUND(J123,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ROUND((SUM(BE123:BE142)),  2)</f>
        <v>0</v>
      </c>
      <c r="I35" s="161">
        <v>0.20999999999999999</v>
      </c>
      <c r="J35" s="160">
        <f>ROUND(((SUM(BE123:BE142))*I35),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ROUND((SUM(BF123:BF142)),  2)</f>
        <v>0</v>
      </c>
      <c r="I36" s="161">
        <v>0.14999999999999999</v>
      </c>
      <c r="J36" s="160">
        <f>ROUND(((SUM(BF123:BF142))*I36),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ROUND((SUM(BG123:BG142)),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ROUND((SUM(BH123:BH142)),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ROUND((SUM(BI123:BI142)),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112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R02 - Stavební část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J123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1126</v>
      </c>
      <c r="E99" s="193"/>
      <c r="F99" s="193"/>
      <c r="G99" s="193"/>
      <c r="H99" s="193"/>
      <c r="I99" s="194"/>
      <c r="J99" s="195">
        <f>J124</f>
        <v>0</v>
      </c>
      <c r="K99" s="191"/>
      <c r="L99" s="196"/>
    </row>
    <row r="100" s="13" customFormat="1" ht="19.92" customHeight="1">
      <c r="B100" s="273"/>
      <c r="C100" s="126"/>
      <c r="D100" s="274" t="s">
        <v>1127</v>
      </c>
      <c r="E100" s="275"/>
      <c r="F100" s="275"/>
      <c r="G100" s="275"/>
      <c r="H100" s="275"/>
      <c r="I100" s="276"/>
      <c r="J100" s="277">
        <f>J125</f>
        <v>0</v>
      </c>
      <c r="K100" s="126"/>
      <c r="L100" s="278"/>
    </row>
    <row r="101" s="8" customFormat="1" ht="24.96" customHeight="1">
      <c r="B101" s="190"/>
      <c r="C101" s="191"/>
      <c r="D101" s="192" t="s">
        <v>1128</v>
      </c>
      <c r="E101" s="193"/>
      <c r="F101" s="193"/>
      <c r="G101" s="193"/>
      <c r="H101" s="193"/>
      <c r="I101" s="194"/>
      <c r="J101" s="195">
        <f>J129</f>
        <v>0</v>
      </c>
      <c r="K101" s="191"/>
      <c r="L101" s="196"/>
    </row>
    <row r="102" s="1" customFormat="1" ht="21.84" customHeight="1">
      <c r="B102" s="36"/>
      <c r="C102" s="37"/>
      <c r="D102" s="37"/>
      <c r="E102" s="37"/>
      <c r="F102" s="37"/>
      <c r="G102" s="37"/>
      <c r="H102" s="37"/>
      <c r="I102" s="147"/>
      <c r="J102" s="37"/>
      <c r="K102" s="37"/>
      <c r="L102" s="41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80"/>
      <c r="J103" s="60"/>
      <c r="K103" s="60"/>
      <c r="L103" s="41"/>
    </row>
    <row r="107" s="1" customFormat="1" ht="6.96" customHeight="1">
      <c r="B107" s="61"/>
      <c r="C107" s="62"/>
      <c r="D107" s="62"/>
      <c r="E107" s="62"/>
      <c r="F107" s="62"/>
      <c r="G107" s="62"/>
      <c r="H107" s="62"/>
      <c r="I107" s="183"/>
      <c r="J107" s="62"/>
      <c r="K107" s="62"/>
      <c r="L107" s="41"/>
    </row>
    <row r="108" s="1" customFormat="1" ht="24.96" customHeight="1">
      <c r="B108" s="36"/>
      <c r="C108" s="21" t="s">
        <v>126</v>
      </c>
      <c r="D108" s="37"/>
      <c r="E108" s="37"/>
      <c r="F108" s="37"/>
      <c r="G108" s="37"/>
      <c r="H108" s="37"/>
      <c r="I108" s="147"/>
      <c r="J108" s="37"/>
      <c r="K108" s="37"/>
      <c r="L108" s="41"/>
    </row>
    <row r="109" s="1" customFormat="1" ht="6.96" customHeight="1">
      <c r="B109" s="36"/>
      <c r="C109" s="37"/>
      <c r="D109" s="37"/>
      <c r="E109" s="37"/>
      <c r="F109" s="37"/>
      <c r="G109" s="37"/>
      <c r="H109" s="37"/>
      <c r="I109" s="147"/>
      <c r="J109" s="37"/>
      <c r="K109" s="37"/>
      <c r="L109" s="41"/>
    </row>
    <row r="110" s="1" customFormat="1" ht="12" customHeight="1">
      <c r="B110" s="36"/>
      <c r="C110" s="30" t="s">
        <v>16</v>
      </c>
      <c r="D110" s="37"/>
      <c r="E110" s="37"/>
      <c r="F110" s="37"/>
      <c r="G110" s="37"/>
      <c r="H110" s="37"/>
      <c r="I110" s="147"/>
      <c r="J110" s="37"/>
      <c r="K110" s="37"/>
      <c r="L110" s="41"/>
    </row>
    <row r="111" s="1" customFormat="1" ht="16.5" customHeight="1">
      <c r="B111" s="36"/>
      <c r="C111" s="37"/>
      <c r="D111" s="37"/>
      <c r="E111" s="184" t="str">
        <f>E7</f>
        <v>Oprava TNS Rudoltice</v>
      </c>
      <c r="F111" s="30"/>
      <c r="G111" s="30"/>
      <c r="H111" s="30"/>
      <c r="I111" s="147"/>
      <c r="J111" s="37"/>
      <c r="K111" s="37"/>
      <c r="L111" s="41"/>
    </row>
    <row r="112" ht="12" customHeight="1">
      <c r="B112" s="19"/>
      <c r="C112" s="30" t="s">
        <v>111</v>
      </c>
      <c r="D112" s="20"/>
      <c r="E112" s="20"/>
      <c r="F112" s="20"/>
      <c r="G112" s="20"/>
      <c r="H112" s="20"/>
      <c r="I112" s="139"/>
      <c r="J112" s="20"/>
      <c r="K112" s="20"/>
      <c r="L112" s="18"/>
    </row>
    <row r="113" s="1" customFormat="1" ht="16.5" customHeight="1">
      <c r="B113" s="36"/>
      <c r="C113" s="37"/>
      <c r="D113" s="37"/>
      <c r="E113" s="184" t="s">
        <v>112</v>
      </c>
      <c r="F113" s="37"/>
      <c r="G113" s="37"/>
      <c r="H113" s="37"/>
      <c r="I113" s="147"/>
      <c r="J113" s="37"/>
      <c r="K113" s="37"/>
      <c r="L113" s="41"/>
    </row>
    <row r="114" s="1" customFormat="1" ht="12" customHeight="1">
      <c r="B114" s="36"/>
      <c r="C114" s="30" t="s">
        <v>113</v>
      </c>
      <c r="D114" s="37"/>
      <c r="E114" s="37"/>
      <c r="F114" s="37"/>
      <c r="G114" s="37"/>
      <c r="H114" s="37"/>
      <c r="I114" s="147"/>
      <c r="J114" s="37"/>
      <c r="K114" s="37"/>
      <c r="L114" s="41"/>
    </row>
    <row r="115" s="1" customFormat="1" ht="16.5" customHeight="1">
      <c r="B115" s="36"/>
      <c r="C115" s="37"/>
      <c r="D115" s="37"/>
      <c r="E115" s="69" t="str">
        <f>E11</f>
        <v>R02 - Stavební část</v>
      </c>
      <c r="F115" s="37"/>
      <c r="G115" s="37"/>
      <c r="H115" s="37"/>
      <c r="I115" s="147"/>
      <c r="J115" s="37"/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7"/>
      <c r="J116" s="37"/>
      <c r="K116" s="37"/>
      <c r="L116" s="41"/>
    </row>
    <row r="117" s="1" customFormat="1" ht="12" customHeight="1">
      <c r="B117" s="36"/>
      <c r="C117" s="30" t="s">
        <v>20</v>
      </c>
      <c r="D117" s="37"/>
      <c r="E117" s="37"/>
      <c r="F117" s="25" t="str">
        <f>F14</f>
        <v>Rudoltice</v>
      </c>
      <c r="G117" s="37"/>
      <c r="H117" s="37"/>
      <c r="I117" s="149" t="s">
        <v>22</v>
      </c>
      <c r="J117" s="72" t="str">
        <f>IF(J14="","",J14)</f>
        <v>31. 5. 2019</v>
      </c>
      <c r="K117" s="37"/>
      <c r="L117" s="41"/>
    </row>
    <row r="118" s="1" customFormat="1" ht="6.96" customHeight="1">
      <c r="B118" s="36"/>
      <c r="C118" s="37"/>
      <c r="D118" s="37"/>
      <c r="E118" s="37"/>
      <c r="F118" s="37"/>
      <c r="G118" s="37"/>
      <c r="H118" s="37"/>
      <c r="I118" s="147"/>
      <c r="J118" s="37"/>
      <c r="K118" s="37"/>
      <c r="L118" s="41"/>
    </row>
    <row r="119" s="1" customFormat="1" ht="15.15" customHeight="1">
      <c r="B119" s="36"/>
      <c r="C119" s="30" t="s">
        <v>24</v>
      </c>
      <c r="D119" s="37"/>
      <c r="E119" s="37"/>
      <c r="F119" s="25" t="str">
        <f>E17</f>
        <v>SŽDC, s.o. OŘ Hradec Králové</v>
      </c>
      <c r="G119" s="37"/>
      <c r="H119" s="37"/>
      <c r="I119" s="149" t="s">
        <v>32</v>
      </c>
      <c r="J119" s="34" t="str">
        <f>E23</f>
        <v>Ing. Jiří Svoboda</v>
      </c>
      <c r="K119" s="37"/>
      <c r="L119" s="41"/>
    </row>
    <row r="120" s="1" customFormat="1" ht="15.15" customHeight="1">
      <c r="B120" s="36"/>
      <c r="C120" s="30" t="s">
        <v>30</v>
      </c>
      <c r="D120" s="37"/>
      <c r="E120" s="37"/>
      <c r="F120" s="25" t="str">
        <f>IF(E20="","",E20)</f>
        <v>Vyplň údaj</v>
      </c>
      <c r="G120" s="37"/>
      <c r="H120" s="37"/>
      <c r="I120" s="149" t="s">
        <v>37</v>
      </c>
      <c r="J120" s="34" t="str">
        <f>E26</f>
        <v>Ing. Jiří Svoboda</v>
      </c>
      <c r="K120" s="37"/>
      <c r="L120" s="41"/>
    </row>
    <row r="121" s="1" customFormat="1" ht="10.32" customHeight="1">
      <c r="B121" s="36"/>
      <c r="C121" s="37"/>
      <c r="D121" s="37"/>
      <c r="E121" s="37"/>
      <c r="F121" s="37"/>
      <c r="G121" s="37"/>
      <c r="H121" s="37"/>
      <c r="I121" s="147"/>
      <c r="J121" s="37"/>
      <c r="K121" s="37"/>
      <c r="L121" s="41"/>
    </row>
    <row r="122" s="9" customFormat="1" ht="29.28" customHeight="1">
      <c r="B122" s="197"/>
      <c r="C122" s="198" t="s">
        <v>127</v>
      </c>
      <c r="D122" s="199" t="s">
        <v>64</v>
      </c>
      <c r="E122" s="199" t="s">
        <v>60</v>
      </c>
      <c r="F122" s="199" t="s">
        <v>61</v>
      </c>
      <c r="G122" s="199" t="s">
        <v>128</v>
      </c>
      <c r="H122" s="199" t="s">
        <v>129</v>
      </c>
      <c r="I122" s="200" t="s">
        <v>130</v>
      </c>
      <c r="J122" s="199" t="s">
        <v>117</v>
      </c>
      <c r="K122" s="201" t="s">
        <v>131</v>
      </c>
      <c r="L122" s="202"/>
      <c r="M122" s="93" t="s">
        <v>1</v>
      </c>
      <c r="N122" s="94" t="s">
        <v>43</v>
      </c>
      <c r="O122" s="94" t="s">
        <v>132</v>
      </c>
      <c r="P122" s="94" t="s">
        <v>133</v>
      </c>
      <c r="Q122" s="94" t="s">
        <v>134</v>
      </c>
      <c r="R122" s="94" t="s">
        <v>135</v>
      </c>
      <c r="S122" s="94" t="s">
        <v>136</v>
      </c>
      <c r="T122" s="95" t="s">
        <v>137</v>
      </c>
    </row>
    <row r="123" s="1" customFormat="1" ht="22.8" customHeight="1">
      <c r="B123" s="36"/>
      <c r="C123" s="100" t="s">
        <v>138</v>
      </c>
      <c r="D123" s="37"/>
      <c r="E123" s="37"/>
      <c r="F123" s="37"/>
      <c r="G123" s="37"/>
      <c r="H123" s="37"/>
      <c r="I123" s="147"/>
      <c r="J123" s="203">
        <f>BK123</f>
        <v>0</v>
      </c>
      <c r="K123" s="37"/>
      <c r="L123" s="41"/>
      <c r="M123" s="96"/>
      <c r="N123" s="97"/>
      <c r="O123" s="97"/>
      <c r="P123" s="204">
        <f>P124+P129</f>
        <v>0</v>
      </c>
      <c r="Q123" s="97"/>
      <c r="R123" s="204">
        <f>R124+R129</f>
        <v>0</v>
      </c>
      <c r="S123" s="97"/>
      <c r="T123" s="205">
        <f>T124+T129</f>
        <v>0</v>
      </c>
      <c r="AT123" s="15" t="s">
        <v>78</v>
      </c>
      <c r="AU123" s="15" t="s">
        <v>119</v>
      </c>
      <c r="BK123" s="206">
        <f>BK124+BK129</f>
        <v>0</v>
      </c>
    </row>
    <row r="124" s="10" customFormat="1" ht="25.92" customHeight="1">
      <c r="B124" s="207"/>
      <c r="C124" s="208"/>
      <c r="D124" s="209" t="s">
        <v>78</v>
      </c>
      <c r="E124" s="210" t="s">
        <v>160</v>
      </c>
      <c r="F124" s="210" t="s">
        <v>1129</v>
      </c>
      <c r="G124" s="208"/>
      <c r="H124" s="208"/>
      <c r="I124" s="211"/>
      <c r="J124" s="212">
        <f>BK124</f>
        <v>0</v>
      </c>
      <c r="K124" s="208"/>
      <c r="L124" s="213"/>
      <c r="M124" s="214"/>
      <c r="N124" s="215"/>
      <c r="O124" s="215"/>
      <c r="P124" s="216">
        <f>P125</f>
        <v>0</v>
      </c>
      <c r="Q124" s="215"/>
      <c r="R124" s="216">
        <f>R125</f>
        <v>0</v>
      </c>
      <c r="S124" s="215"/>
      <c r="T124" s="217">
        <f>T125</f>
        <v>0</v>
      </c>
      <c r="AR124" s="218" t="s">
        <v>159</v>
      </c>
      <c r="AT124" s="219" t="s">
        <v>78</v>
      </c>
      <c r="AU124" s="219" t="s">
        <v>79</v>
      </c>
      <c r="AY124" s="218" t="s">
        <v>142</v>
      </c>
      <c r="BK124" s="220">
        <f>BK125</f>
        <v>0</v>
      </c>
    </row>
    <row r="125" s="10" customFormat="1" ht="22.8" customHeight="1">
      <c r="B125" s="207"/>
      <c r="C125" s="208"/>
      <c r="D125" s="209" t="s">
        <v>78</v>
      </c>
      <c r="E125" s="279" t="s">
        <v>1130</v>
      </c>
      <c r="F125" s="279" t="s">
        <v>1131</v>
      </c>
      <c r="G125" s="208"/>
      <c r="H125" s="208"/>
      <c r="I125" s="211"/>
      <c r="J125" s="280">
        <f>BK125</f>
        <v>0</v>
      </c>
      <c r="K125" s="208"/>
      <c r="L125" s="213"/>
      <c r="M125" s="214"/>
      <c r="N125" s="215"/>
      <c r="O125" s="215"/>
      <c r="P125" s="216">
        <f>SUM(P126:P128)</f>
        <v>0</v>
      </c>
      <c r="Q125" s="215"/>
      <c r="R125" s="216">
        <f>SUM(R126:R128)</f>
        <v>0</v>
      </c>
      <c r="S125" s="215"/>
      <c r="T125" s="217">
        <f>SUM(T126:T128)</f>
        <v>0</v>
      </c>
      <c r="AR125" s="218" t="s">
        <v>159</v>
      </c>
      <c r="AT125" s="219" t="s">
        <v>78</v>
      </c>
      <c r="AU125" s="219" t="s">
        <v>86</v>
      </c>
      <c r="AY125" s="218" t="s">
        <v>142</v>
      </c>
      <c r="BK125" s="220">
        <f>SUM(BK126:BK128)</f>
        <v>0</v>
      </c>
    </row>
    <row r="126" s="1" customFormat="1" ht="16.5" customHeight="1">
      <c r="B126" s="36"/>
      <c r="C126" s="221" t="s">
        <v>86</v>
      </c>
      <c r="D126" s="221" t="s">
        <v>145</v>
      </c>
      <c r="E126" s="222" t="s">
        <v>1132</v>
      </c>
      <c r="F126" s="223" t="s">
        <v>1133</v>
      </c>
      <c r="G126" s="224" t="s">
        <v>1134</v>
      </c>
      <c r="H126" s="225">
        <v>6</v>
      </c>
      <c r="I126" s="226"/>
      <c r="J126" s="227">
        <f>ROUND(I126*H126,2)</f>
        <v>0</v>
      </c>
      <c r="K126" s="223" t="s">
        <v>1135</v>
      </c>
      <c r="L126" s="41"/>
      <c r="M126" s="228" t="s">
        <v>1</v>
      </c>
      <c r="N126" s="229" t="s">
        <v>44</v>
      </c>
      <c r="O126" s="84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32" t="s">
        <v>190</v>
      </c>
      <c r="AT126" s="232" t="s">
        <v>145</v>
      </c>
      <c r="AU126" s="232" t="s">
        <v>88</v>
      </c>
      <c r="AY126" s="15" t="s">
        <v>142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86</v>
      </c>
      <c r="BK126" s="233">
        <f>ROUND(I126*H126,2)</f>
        <v>0</v>
      </c>
      <c r="BL126" s="15" t="s">
        <v>190</v>
      </c>
      <c r="BM126" s="232" t="s">
        <v>1136</v>
      </c>
    </row>
    <row r="127" s="1" customFormat="1">
      <c r="B127" s="36"/>
      <c r="C127" s="37"/>
      <c r="D127" s="234" t="s">
        <v>152</v>
      </c>
      <c r="E127" s="37"/>
      <c r="F127" s="235" t="s">
        <v>1137</v>
      </c>
      <c r="G127" s="37"/>
      <c r="H127" s="37"/>
      <c r="I127" s="147"/>
      <c r="J127" s="37"/>
      <c r="K127" s="37"/>
      <c r="L127" s="41"/>
      <c r="M127" s="236"/>
      <c r="N127" s="84"/>
      <c r="O127" s="84"/>
      <c r="P127" s="84"/>
      <c r="Q127" s="84"/>
      <c r="R127" s="84"/>
      <c r="S127" s="84"/>
      <c r="T127" s="85"/>
      <c r="AT127" s="15" t="s">
        <v>152</v>
      </c>
      <c r="AU127" s="15" t="s">
        <v>88</v>
      </c>
    </row>
    <row r="128" s="1" customFormat="1">
      <c r="B128" s="36"/>
      <c r="C128" s="37"/>
      <c r="D128" s="234" t="s">
        <v>166</v>
      </c>
      <c r="E128" s="37"/>
      <c r="F128" s="247" t="s">
        <v>1138</v>
      </c>
      <c r="G128" s="37"/>
      <c r="H128" s="37"/>
      <c r="I128" s="147"/>
      <c r="J128" s="37"/>
      <c r="K128" s="37"/>
      <c r="L128" s="41"/>
      <c r="M128" s="236"/>
      <c r="N128" s="84"/>
      <c r="O128" s="84"/>
      <c r="P128" s="84"/>
      <c r="Q128" s="84"/>
      <c r="R128" s="84"/>
      <c r="S128" s="84"/>
      <c r="T128" s="85"/>
      <c r="AT128" s="15" t="s">
        <v>166</v>
      </c>
      <c r="AU128" s="15" t="s">
        <v>88</v>
      </c>
    </row>
    <row r="129" s="10" customFormat="1" ht="25.92" customHeight="1">
      <c r="B129" s="207"/>
      <c r="C129" s="208"/>
      <c r="D129" s="209" t="s">
        <v>78</v>
      </c>
      <c r="E129" s="210" t="s">
        <v>1139</v>
      </c>
      <c r="F129" s="210" t="s">
        <v>1140</v>
      </c>
      <c r="G129" s="208"/>
      <c r="H129" s="208"/>
      <c r="I129" s="211"/>
      <c r="J129" s="212">
        <f>BK129</f>
        <v>0</v>
      </c>
      <c r="K129" s="208"/>
      <c r="L129" s="213"/>
      <c r="M129" s="214"/>
      <c r="N129" s="215"/>
      <c r="O129" s="215"/>
      <c r="P129" s="216">
        <f>SUM(P130:P142)</f>
        <v>0</v>
      </c>
      <c r="Q129" s="215"/>
      <c r="R129" s="216">
        <f>SUM(R130:R142)</f>
        <v>0</v>
      </c>
      <c r="S129" s="215"/>
      <c r="T129" s="217">
        <f>SUM(T130:T142)</f>
        <v>0</v>
      </c>
      <c r="AR129" s="218" t="s">
        <v>141</v>
      </c>
      <c r="AT129" s="219" t="s">
        <v>78</v>
      </c>
      <c r="AU129" s="219" t="s">
        <v>79</v>
      </c>
      <c r="AY129" s="218" t="s">
        <v>142</v>
      </c>
      <c r="BK129" s="220">
        <f>SUM(BK130:BK142)</f>
        <v>0</v>
      </c>
    </row>
    <row r="130" s="1" customFormat="1" ht="16.5" customHeight="1">
      <c r="B130" s="36"/>
      <c r="C130" s="221" t="s">
        <v>88</v>
      </c>
      <c r="D130" s="221" t="s">
        <v>145</v>
      </c>
      <c r="E130" s="222" t="s">
        <v>1141</v>
      </c>
      <c r="F130" s="223" t="s">
        <v>1142</v>
      </c>
      <c r="G130" s="224" t="s">
        <v>519</v>
      </c>
      <c r="H130" s="225">
        <v>18</v>
      </c>
      <c r="I130" s="226"/>
      <c r="J130" s="227">
        <f>ROUND(I130*H130,2)</f>
        <v>0</v>
      </c>
      <c r="K130" s="223" t="s">
        <v>1135</v>
      </c>
      <c r="L130" s="41"/>
      <c r="M130" s="228" t="s">
        <v>1</v>
      </c>
      <c r="N130" s="229" t="s">
        <v>44</v>
      </c>
      <c r="O130" s="84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2" t="s">
        <v>150</v>
      </c>
      <c r="AT130" s="232" t="s">
        <v>145</v>
      </c>
      <c r="AU130" s="232" t="s">
        <v>86</v>
      </c>
      <c r="AY130" s="15" t="s">
        <v>142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86</v>
      </c>
      <c r="BK130" s="233">
        <f>ROUND(I130*H130,2)</f>
        <v>0</v>
      </c>
      <c r="BL130" s="15" t="s">
        <v>150</v>
      </c>
      <c r="BM130" s="232" t="s">
        <v>1143</v>
      </c>
    </row>
    <row r="131" s="1" customFormat="1">
      <c r="B131" s="36"/>
      <c r="C131" s="37"/>
      <c r="D131" s="234" t="s">
        <v>152</v>
      </c>
      <c r="E131" s="37"/>
      <c r="F131" s="235" t="s">
        <v>1144</v>
      </c>
      <c r="G131" s="37"/>
      <c r="H131" s="37"/>
      <c r="I131" s="147"/>
      <c r="J131" s="37"/>
      <c r="K131" s="37"/>
      <c r="L131" s="41"/>
      <c r="M131" s="236"/>
      <c r="N131" s="84"/>
      <c r="O131" s="84"/>
      <c r="P131" s="84"/>
      <c r="Q131" s="84"/>
      <c r="R131" s="84"/>
      <c r="S131" s="84"/>
      <c r="T131" s="85"/>
      <c r="AT131" s="15" t="s">
        <v>152</v>
      </c>
      <c r="AU131" s="15" t="s">
        <v>86</v>
      </c>
    </row>
    <row r="132" s="1" customFormat="1">
      <c r="B132" s="36"/>
      <c r="C132" s="37"/>
      <c r="D132" s="234" t="s">
        <v>166</v>
      </c>
      <c r="E132" s="37"/>
      <c r="F132" s="247" t="s">
        <v>1145</v>
      </c>
      <c r="G132" s="37"/>
      <c r="H132" s="37"/>
      <c r="I132" s="147"/>
      <c r="J132" s="37"/>
      <c r="K132" s="37"/>
      <c r="L132" s="41"/>
      <c r="M132" s="236"/>
      <c r="N132" s="84"/>
      <c r="O132" s="84"/>
      <c r="P132" s="84"/>
      <c r="Q132" s="84"/>
      <c r="R132" s="84"/>
      <c r="S132" s="84"/>
      <c r="T132" s="85"/>
      <c r="AT132" s="15" t="s">
        <v>166</v>
      </c>
      <c r="AU132" s="15" t="s">
        <v>86</v>
      </c>
    </row>
    <row r="133" s="11" customFormat="1">
      <c r="B133" s="248"/>
      <c r="C133" s="249"/>
      <c r="D133" s="234" t="s">
        <v>410</v>
      </c>
      <c r="E133" s="250" t="s">
        <v>1</v>
      </c>
      <c r="F133" s="251" t="s">
        <v>1146</v>
      </c>
      <c r="G133" s="249"/>
      <c r="H133" s="252">
        <v>8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410</v>
      </c>
      <c r="AU133" s="258" t="s">
        <v>86</v>
      </c>
      <c r="AV133" s="11" t="s">
        <v>88</v>
      </c>
      <c r="AW133" s="11" t="s">
        <v>36</v>
      </c>
      <c r="AX133" s="11" t="s">
        <v>79</v>
      </c>
      <c r="AY133" s="258" t="s">
        <v>142</v>
      </c>
    </row>
    <row r="134" s="11" customFormat="1">
      <c r="B134" s="248"/>
      <c r="C134" s="249"/>
      <c r="D134" s="234" t="s">
        <v>410</v>
      </c>
      <c r="E134" s="250" t="s">
        <v>1</v>
      </c>
      <c r="F134" s="251" t="s">
        <v>1147</v>
      </c>
      <c r="G134" s="249"/>
      <c r="H134" s="252">
        <v>2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410</v>
      </c>
      <c r="AU134" s="258" t="s">
        <v>86</v>
      </c>
      <c r="AV134" s="11" t="s">
        <v>88</v>
      </c>
      <c r="AW134" s="11" t="s">
        <v>36</v>
      </c>
      <c r="AX134" s="11" t="s">
        <v>79</v>
      </c>
      <c r="AY134" s="258" t="s">
        <v>142</v>
      </c>
    </row>
    <row r="135" s="11" customFormat="1">
      <c r="B135" s="248"/>
      <c r="C135" s="249"/>
      <c r="D135" s="234" t="s">
        <v>410</v>
      </c>
      <c r="E135" s="250" t="s">
        <v>1</v>
      </c>
      <c r="F135" s="251" t="s">
        <v>1148</v>
      </c>
      <c r="G135" s="249"/>
      <c r="H135" s="252">
        <v>8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410</v>
      </c>
      <c r="AU135" s="258" t="s">
        <v>86</v>
      </c>
      <c r="AV135" s="11" t="s">
        <v>88</v>
      </c>
      <c r="AW135" s="11" t="s">
        <v>36</v>
      </c>
      <c r="AX135" s="11" t="s">
        <v>79</v>
      </c>
      <c r="AY135" s="258" t="s">
        <v>142</v>
      </c>
    </row>
    <row r="136" s="12" customFormat="1">
      <c r="B136" s="259"/>
      <c r="C136" s="260"/>
      <c r="D136" s="234" t="s">
        <v>410</v>
      </c>
      <c r="E136" s="261" t="s">
        <v>1</v>
      </c>
      <c r="F136" s="262" t="s">
        <v>413</v>
      </c>
      <c r="G136" s="260"/>
      <c r="H136" s="263">
        <v>18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AT136" s="269" t="s">
        <v>410</v>
      </c>
      <c r="AU136" s="269" t="s">
        <v>86</v>
      </c>
      <c r="AV136" s="12" t="s">
        <v>141</v>
      </c>
      <c r="AW136" s="12" t="s">
        <v>36</v>
      </c>
      <c r="AX136" s="12" t="s">
        <v>86</v>
      </c>
      <c r="AY136" s="269" t="s">
        <v>142</v>
      </c>
    </row>
    <row r="137" s="1" customFormat="1" ht="16.5" customHeight="1">
      <c r="B137" s="36"/>
      <c r="C137" s="221" t="s">
        <v>159</v>
      </c>
      <c r="D137" s="221" t="s">
        <v>145</v>
      </c>
      <c r="E137" s="222" t="s">
        <v>1149</v>
      </c>
      <c r="F137" s="223" t="s">
        <v>1150</v>
      </c>
      <c r="G137" s="224" t="s">
        <v>519</v>
      </c>
      <c r="H137" s="225">
        <v>38</v>
      </c>
      <c r="I137" s="226"/>
      <c r="J137" s="227">
        <f>ROUND(I137*H137,2)</f>
        <v>0</v>
      </c>
      <c r="K137" s="223" t="s">
        <v>1135</v>
      </c>
      <c r="L137" s="41"/>
      <c r="M137" s="228" t="s">
        <v>1</v>
      </c>
      <c r="N137" s="229" t="s">
        <v>44</v>
      </c>
      <c r="O137" s="84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32" t="s">
        <v>86</v>
      </c>
      <c r="AT137" s="232" t="s">
        <v>145</v>
      </c>
      <c r="AU137" s="232" t="s">
        <v>86</v>
      </c>
      <c r="AY137" s="15" t="s">
        <v>142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86</v>
      </c>
      <c r="BK137" s="233">
        <f>ROUND(I137*H137,2)</f>
        <v>0</v>
      </c>
      <c r="BL137" s="15" t="s">
        <v>86</v>
      </c>
      <c r="BM137" s="232" t="s">
        <v>1151</v>
      </c>
    </row>
    <row r="138" s="1" customFormat="1">
      <c r="B138" s="36"/>
      <c r="C138" s="37"/>
      <c r="D138" s="234" t="s">
        <v>152</v>
      </c>
      <c r="E138" s="37"/>
      <c r="F138" s="235" t="s">
        <v>1152</v>
      </c>
      <c r="G138" s="37"/>
      <c r="H138" s="37"/>
      <c r="I138" s="147"/>
      <c r="J138" s="37"/>
      <c r="K138" s="37"/>
      <c r="L138" s="41"/>
      <c r="M138" s="236"/>
      <c r="N138" s="84"/>
      <c r="O138" s="84"/>
      <c r="P138" s="84"/>
      <c r="Q138" s="84"/>
      <c r="R138" s="84"/>
      <c r="S138" s="84"/>
      <c r="T138" s="85"/>
      <c r="AT138" s="15" t="s">
        <v>152</v>
      </c>
      <c r="AU138" s="15" t="s">
        <v>86</v>
      </c>
    </row>
    <row r="139" s="1" customFormat="1">
      <c r="B139" s="36"/>
      <c r="C139" s="37"/>
      <c r="D139" s="234" t="s">
        <v>166</v>
      </c>
      <c r="E139" s="37"/>
      <c r="F139" s="247" t="s">
        <v>1153</v>
      </c>
      <c r="G139" s="37"/>
      <c r="H139" s="37"/>
      <c r="I139" s="147"/>
      <c r="J139" s="37"/>
      <c r="K139" s="37"/>
      <c r="L139" s="41"/>
      <c r="M139" s="236"/>
      <c r="N139" s="84"/>
      <c r="O139" s="84"/>
      <c r="P139" s="84"/>
      <c r="Q139" s="84"/>
      <c r="R139" s="84"/>
      <c r="S139" s="84"/>
      <c r="T139" s="85"/>
      <c r="AT139" s="15" t="s">
        <v>166</v>
      </c>
      <c r="AU139" s="15" t="s">
        <v>86</v>
      </c>
    </row>
    <row r="140" s="11" customFormat="1">
      <c r="B140" s="248"/>
      <c r="C140" s="249"/>
      <c r="D140" s="234" t="s">
        <v>410</v>
      </c>
      <c r="E140" s="250" t="s">
        <v>1</v>
      </c>
      <c r="F140" s="251" t="s">
        <v>1154</v>
      </c>
      <c r="G140" s="249"/>
      <c r="H140" s="252">
        <v>30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410</v>
      </c>
      <c r="AU140" s="258" t="s">
        <v>86</v>
      </c>
      <c r="AV140" s="11" t="s">
        <v>88</v>
      </c>
      <c r="AW140" s="11" t="s">
        <v>36</v>
      </c>
      <c r="AX140" s="11" t="s">
        <v>79</v>
      </c>
      <c r="AY140" s="258" t="s">
        <v>142</v>
      </c>
    </row>
    <row r="141" s="11" customFormat="1">
      <c r="B141" s="248"/>
      <c r="C141" s="249"/>
      <c r="D141" s="234" t="s">
        <v>410</v>
      </c>
      <c r="E141" s="250" t="s">
        <v>1</v>
      </c>
      <c r="F141" s="251" t="s">
        <v>1155</v>
      </c>
      <c r="G141" s="249"/>
      <c r="H141" s="252">
        <v>8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AT141" s="258" t="s">
        <v>410</v>
      </c>
      <c r="AU141" s="258" t="s">
        <v>86</v>
      </c>
      <c r="AV141" s="11" t="s">
        <v>88</v>
      </c>
      <c r="AW141" s="11" t="s">
        <v>36</v>
      </c>
      <c r="AX141" s="11" t="s">
        <v>79</v>
      </c>
      <c r="AY141" s="258" t="s">
        <v>142</v>
      </c>
    </row>
    <row r="142" s="12" customFormat="1">
      <c r="B142" s="259"/>
      <c r="C142" s="260"/>
      <c r="D142" s="234" t="s">
        <v>410</v>
      </c>
      <c r="E142" s="261" t="s">
        <v>1</v>
      </c>
      <c r="F142" s="262" t="s">
        <v>413</v>
      </c>
      <c r="G142" s="260"/>
      <c r="H142" s="263">
        <v>38</v>
      </c>
      <c r="I142" s="264"/>
      <c r="J142" s="260"/>
      <c r="K142" s="260"/>
      <c r="L142" s="265"/>
      <c r="M142" s="281"/>
      <c r="N142" s="282"/>
      <c r="O142" s="282"/>
      <c r="P142" s="282"/>
      <c r="Q142" s="282"/>
      <c r="R142" s="282"/>
      <c r="S142" s="282"/>
      <c r="T142" s="283"/>
      <c r="AT142" s="269" t="s">
        <v>410</v>
      </c>
      <c r="AU142" s="269" t="s">
        <v>86</v>
      </c>
      <c r="AV142" s="12" t="s">
        <v>141</v>
      </c>
      <c r="AW142" s="12" t="s">
        <v>36</v>
      </c>
      <c r="AX142" s="12" t="s">
        <v>86</v>
      </c>
      <c r="AY142" s="269" t="s">
        <v>142</v>
      </c>
    </row>
    <row r="143" s="1" customFormat="1" ht="6.96" customHeight="1">
      <c r="B143" s="59"/>
      <c r="C143" s="60"/>
      <c r="D143" s="60"/>
      <c r="E143" s="60"/>
      <c r="F143" s="60"/>
      <c r="G143" s="60"/>
      <c r="H143" s="60"/>
      <c r="I143" s="180"/>
      <c r="J143" s="60"/>
      <c r="K143" s="60"/>
      <c r="L143" s="41"/>
    </row>
  </sheetData>
  <sheetProtection sheet="1" autoFilter="0" formatColumns="0" formatRows="0" objects="1" scenarios="1" spinCount="100000" saltValue="FDrQ/j+wKdqdCSM70SiHH/XJytwr0NfrnDNCfghPj6PQ/LBg8tQkzIPYVSRl4r4J/5zTYzTf3a/GBU5j8ZedZg==" hashValue="0YGTP3Et32t/8EqVmMfBRIAuEvpHZnsinGdUrm3izwOSTNiXtB5Ja40rAnIpOWvgH8Z+xFltj6PxVMD5MJMwcQ==" algorithmName="SHA-512" password="CC35"/>
  <autoFilter ref="C122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99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112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1156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ROUND(J121,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ROUND((SUM(BE121:BE131)),  2)</f>
        <v>0</v>
      </c>
      <c r="I35" s="161">
        <v>0.20999999999999999</v>
      </c>
      <c r="J35" s="160">
        <f>ROUND(((SUM(BE121:BE131))*I35),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ROUND((SUM(BF121:BF131)),  2)</f>
        <v>0</v>
      </c>
      <c r="I36" s="161">
        <v>0.14999999999999999</v>
      </c>
      <c r="J36" s="160">
        <f>ROUND(((SUM(BF121:BF131))*I36),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ROUND((SUM(BG121:BG131)),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ROUND((SUM(BH121:BH131)),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ROUND((SUM(BI121:BI131)),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112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R03 - VRN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J121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1157</v>
      </c>
      <c r="E99" s="193"/>
      <c r="F99" s="193"/>
      <c r="G99" s="193"/>
      <c r="H99" s="193"/>
      <c r="I99" s="194"/>
      <c r="J99" s="195">
        <f>J122</f>
        <v>0</v>
      </c>
      <c r="K99" s="191"/>
      <c r="L99" s="196"/>
    </row>
    <row r="100" s="1" customFormat="1" ht="21.84" customHeight="1">
      <c r="B100" s="36"/>
      <c r="C100" s="37"/>
      <c r="D100" s="37"/>
      <c r="E100" s="37"/>
      <c r="F100" s="37"/>
      <c r="G100" s="37"/>
      <c r="H100" s="37"/>
      <c r="I100" s="147"/>
      <c r="J100" s="37"/>
      <c r="K100" s="37"/>
      <c r="L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80"/>
      <c r="J101" s="60"/>
      <c r="K101" s="60"/>
      <c r="L101" s="41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83"/>
      <c r="J105" s="62"/>
      <c r="K105" s="62"/>
      <c r="L105" s="41"/>
    </row>
    <row r="106" s="1" customFormat="1" ht="24.96" customHeight="1">
      <c r="B106" s="36"/>
      <c r="C106" s="21" t="s">
        <v>126</v>
      </c>
      <c r="D106" s="37"/>
      <c r="E106" s="37"/>
      <c r="F106" s="37"/>
      <c r="G106" s="37"/>
      <c r="H106" s="37"/>
      <c r="I106" s="147"/>
      <c r="J106" s="37"/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47"/>
      <c r="J107" s="37"/>
      <c r="K107" s="37"/>
      <c r="L107" s="41"/>
    </row>
    <row r="108" s="1" customFormat="1" ht="12" customHeight="1">
      <c r="B108" s="36"/>
      <c r="C108" s="30" t="s">
        <v>16</v>
      </c>
      <c r="D108" s="37"/>
      <c r="E108" s="37"/>
      <c r="F108" s="37"/>
      <c r="G108" s="37"/>
      <c r="H108" s="37"/>
      <c r="I108" s="147"/>
      <c r="J108" s="37"/>
      <c r="K108" s="37"/>
      <c r="L108" s="41"/>
    </row>
    <row r="109" s="1" customFormat="1" ht="16.5" customHeight="1">
      <c r="B109" s="36"/>
      <c r="C109" s="37"/>
      <c r="D109" s="37"/>
      <c r="E109" s="184" t="str">
        <f>E7</f>
        <v>Oprava TNS Rudoltice</v>
      </c>
      <c r="F109" s="30"/>
      <c r="G109" s="30"/>
      <c r="H109" s="30"/>
      <c r="I109" s="147"/>
      <c r="J109" s="37"/>
      <c r="K109" s="37"/>
      <c r="L109" s="41"/>
    </row>
    <row r="110" ht="12" customHeight="1">
      <c r="B110" s="19"/>
      <c r="C110" s="30" t="s">
        <v>111</v>
      </c>
      <c r="D110" s="20"/>
      <c r="E110" s="20"/>
      <c r="F110" s="20"/>
      <c r="G110" s="20"/>
      <c r="H110" s="20"/>
      <c r="I110" s="139"/>
      <c r="J110" s="20"/>
      <c r="K110" s="20"/>
      <c r="L110" s="18"/>
    </row>
    <row r="111" s="1" customFormat="1" ht="16.5" customHeight="1">
      <c r="B111" s="36"/>
      <c r="C111" s="37"/>
      <c r="D111" s="37"/>
      <c r="E111" s="184" t="s">
        <v>112</v>
      </c>
      <c r="F111" s="37"/>
      <c r="G111" s="37"/>
      <c r="H111" s="37"/>
      <c r="I111" s="147"/>
      <c r="J111" s="37"/>
      <c r="K111" s="37"/>
      <c r="L111" s="41"/>
    </row>
    <row r="112" s="1" customFormat="1" ht="12" customHeight="1">
      <c r="B112" s="36"/>
      <c r="C112" s="30" t="s">
        <v>113</v>
      </c>
      <c r="D112" s="37"/>
      <c r="E112" s="37"/>
      <c r="F112" s="37"/>
      <c r="G112" s="37"/>
      <c r="H112" s="37"/>
      <c r="I112" s="147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E11</f>
        <v>R03 - VRN</v>
      </c>
      <c r="F113" s="37"/>
      <c r="G113" s="37"/>
      <c r="H113" s="37"/>
      <c r="I113" s="14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47"/>
      <c r="J114" s="37"/>
      <c r="K114" s="37"/>
      <c r="L114" s="41"/>
    </row>
    <row r="115" s="1" customFormat="1" ht="12" customHeight="1">
      <c r="B115" s="36"/>
      <c r="C115" s="30" t="s">
        <v>20</v>
      </c>
      <c r="D115" s="37"/>
      <c r="E115" s="37"/>
      <c r="F115" s="25" t="str">
        <f>F14</f>
        <v>Rudoltice</v>
      </c>
      <c r="G115" s="37"/>
      <c r="H115" s="37"/>
      <c r="I115" s="149" t="s">
        <v>22</v>
      </c>
      <c r="J115" s="72" t="str">
        <f>IF(J14="","",J14)</f>
        <v>31. 5. 2019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7"/>
      <c r="J116" s="37"/>
      <c r="K116" s="37"/>
      <c r="L116" s="41"/>
    </row>
    <row r="117" s="1" customFormat="1" ht="15.15" customHeight="1">
      <c r="B117" s="36"/>
      <c r="C117" s="30" t="s">
        <v>24</v>
      </c>
      <c r="D117" s="37"/>
      <c r="E117" s="37"/>
      <c r="F117" s="25" t="str">
        <f>E17</f>
        <v>SŽDC, s.o. OŘ Hradec Králové</v>
      </c>
      <c r="G117" s="37"/>
      <c r="H117" s="37"/>
      <c r="I117" s="149" t="s">
        <v>32</v>
      </c>
      <c r="J117" s="34" t="str">
        <f>E23</f>
        <v>Ing. Jiří Svoboda</v>
      </c>
      <c r="K117" s="37"/>
      <c r="L117" s="41"/>
    </row>
    <row r="118" s="1" customFormat="1" ht="15.15" customHeight="1">
      <c r="B118" s="36"/>
      <c r="C118" s="30" t="s">
        <v>30</v>
      </c>
      <c r="D118" s="37"/>
      <c r="E118" s="37"/>
      <c r="F118" s="25" t="str">
        <f>IF(E20="","",E20)</f>
        <v>Vyplň údaj</v>
      </c>
      <c r="G118" s="37"/>
      <c r="H118" s="37"/>
      <c r="I118" s="149" t="s">
        <v>37</v>
      </c>
      <c r="J118" s="34" t="str">
        <f>E26</f>
        <v>Ing. Jiří Svoboda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47"/>
      <c r="J119" s="37"/>
      <c r="K119" s="37"/>
      <c r="L119" s="41"/>
    </row>
    <row r="120" s="9" customFormat="1" ht="29.28" customHeight="1">
      <c r="B120" s="197"/>
      <c r="C120" s="198" t="s">
        <v>127</v>
      </c>
      <c r="D120" s="199" t="s">
        <v>64</v>
      </c>
      <c r="E120" s="199" t="s">
        <v>60</v>
      </c>
      <c r="F120" s="199" t="s">
        <v>61</v>
      </c>
      <c r="G120" s="199" t="s">
        <v>128</v>
      </c>
      <c r="H120" s="199" t="s">
        <v>129</v>
      </c>
      <c r="I120" s="200" t="s">
        <v>130</v>
      </c>
      <c r="J120" s="199" t="s">
        <v>117</v>
      </c>
      <c r="K120" s="201" t="s">
        <v>131</v>
      </c>
      <c r="L120" s="202"/>
      <c r="M120" s="93" t="s">
        <v>1</v>
      </c>
      <c r="N120" s="94" t="s">
        <v>43</v>
      </c>
      <c r="O120" s="94" t="s">
        <v>132</v>
      </c>
      <c r="P120" s="94" t="s">
        <v>133</v>
      </c>
      <c r="Q120" s="94" t="s">
        <v>134</v>
      </c>
      <c r="R120" s="94" t="s">
        <v>135</v>
      </c>
      <c r="S120" s="94" t="s">
        <v>136</v>
      </c>
      <c r="T120" s="95" t="s">
        <v>137</v>
      </c>
    </row>
    <row r="121" s="1" customFormat="1" ht="22.8" customHeight="1">
      <c r="B121" s="36"/>
      <c r="C121" s="100" t="s">
        <v>138</v>
      </c>
      <c r="D121" s="37"/>
      <c r="E121" s="37"/>
      <c r="F121" s="37"/>
      <c r="G121" s="37"/>
      <c r="H121" s="37"/>
      <c r="I121" s="147"/>
      <c r="J121" s="203">
        <f>BK121</f>
        <v>0</v>
      </c>
      <c r="K121" s="37"/>
      <c r="L121" s="41"/>
      <c r="M121" s="96"/>
      <c r="N121" s="97"/>
      <c r="O121" s="97"/>
      <c r="P121" s="204">
        <f>P122</f>
        <v>0</v>
      </c>
      <c r="Q121" s="97"/>
      <c r="R121" s="204">
        <f>R122</f>
        <v>0</v>
      </c>
      <c r="S121" s="97"/>
      <c r="T121" s="205">
        <f>T122</f>
        <v>0</v>
      </c>
      <c r="AT121" s="15" t="s">
        <v>78</v>
      </c>
      <c r="AU121" s="15" t="s">
        <v>119</v>
      </c>
      <c r="BK121" s="206">
        <f>BK122</f>
        <v>0</v>
      </c>
    </row>
    <row r="122" s="10" customFormat="1" ht="25.92" customHeight="1">
      <c r="B122" s="207"/>
      <c r="C122" s="208"/>
      <c r="D122" s="209" t="s">
        <v>78</v>
      </c>
      <c r="E122" s="210" t="s">
        <v>98</v>
      </c>
      <c r="F122" s="210" t="s">
        <v>1158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SUM(P123:P131)</f>
        <v>0</v>
      </c>
      <c r="Q122" s="215"/>
      <c r="R122" s="216">
        <f>SUM(R123:R131)</f>
        <v>0</v>
      </c>
      <c r="S122" s="215"/>
      <c r="T122" s="217">
        <f>SUM(T123:T131)</f>
        <v>0</v>
      </c>
      <c r="AR122" s="218" t="s">
        <v>172</v>
      </c>
      <c r="AT122" s="219" t="s">
        <v>78</v>
      </c>
      <c r="AU122" s="219" t="s">
        <v>79</v>
      </c>
      <c r="AY122" s="218" t="s">
        <v>142</v>
      </c>
      <c r="BK122" s="220">
        <f>SUM(BK123:BK131)</f>
        <v>0</v>
      </c>
    </row>
    <row r="123" s="1" customFormat="1" ht="24" customHeight="1">
      <c r="B123" s="36"/>
      <c r="C123" s="221" t="s">
        <v>86</v>
      </c>
      <c r="D123" s="221" t="s">
        <v>145</v>
      </c>
      <c r="E123" s="222" t="s">
        <v>1159</v>
      </c>
      <c r="F123" s="223" t="s">
        <v>1160</v>
      </c>
      <c r="G123" s="224" t="s">
        <v>1161</v>
      </c>
      <c r="H123" s="284"/>
      <c r="I123" s="226"/>
      <c r="J123" s="227">
        <f>ROUND(I123*H123,2)</f>
        <v>0</v>
      </c>
      <c r="K123" s="223" t="s">
        <v>149</v>
      </c>
      <c r="L123" s="41"/>
      <c r="M123" s="228" t="s">
        <v>1</v>
      </c>
      <c r="N123" s="229" t="s">
        <v>44</v>
      </c>
      <c r="O123" s="84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32" t="s">
        <v>86</v>
      </c>
      <c r="AT123" s="232" t="s">
        <v>145</v>
      </c>
      <c r="AU123" s="232" t="s">
        <v>86</v>
      </c>
      <c r="AY123" s="15" t="s">
        <v>142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86</v>
      </c>
      <c r="BK123" s="233">
        <f>ROUND(I123*H123,2)</f>
        <v>0</v>
      </c>
      <c r="BL123" s="15" t="s">
        <v>86</v>
      </c>
      <c r="BM123" s="232" t="s">
        <v>1162</v>
      </c>
    </row>
    <row r="124" s="1" customFormat="1">
      <c r="B124" s="36"/>
      <c r="C124" s="37"/>
      <c r="D124" s="234" t="s">
        <v>152</v>
      </c>
      <c r="E124" s="37"/>
      <c r="F124" s="235" t="s">
        <v>1160</v>
      </c>
      <c r="G124" s="37"/>
      <c r="H124" s="37"/>
      <c r="I124" s="147"/>
      <c r="J124" s="37"/>
      <c r="K124" s="37"/>
      <c r="L124" s="41"/>
      <c r="M124" s="236"/>
      <c r="N124" s="84"/>
      <c r="O124" s="84"/>
      <c r="P124" s="84"/>
      <c r="Q124" s="84"/>
      <c r="R124" s="84"/>
      <c r="S124" s="84"/>
      <c r="T124" s="85"/>
      <c r="AT124" s="15" t="s">
        <v>152</v>
      </c>
      <c r="AU124" s="15" t="s">
        <v>86</v>
      </c>
    </row>
    <row r="125" s="1" customFormat="1">
      <c r="B125" s="36"/>
      <c r="C125" s="37"/>
      <c r="D125" s="234" t="s">
        <v>166</v>
      </c>
      <c r="E125" s="37"/>
      <c r="F125" s="247" t="s">
        <v>1163</v>
      </c>
      <c r="G125" s="37"/>
      <c r="H125" s="37"/>
      <c r="I125" s="147"/>
      <c r="J125" s="37"/>
      <c r="K125" s="37"/>
      <c r="L125" s="41"/>
      <c r="M125" s="236"/>
      <c r="N125" s="84"/>
      <c r="O125" s="84"/>
      <c r="P125" s="84"/>
      <c r="Q125" s="84"/>
      <c r="R125" s="84"/>
      <c r="S125" s="84"/>
      <c r="T125" s="85"/>
      <c r="AT125" s="15" t="s">
        <v>166</v>
      </c>
      <c r="AU125" s="15" t="s">
        <v>86</v>
      </c>
    </row>
    <row r="126" s="1" customFormat="1" ht="24" customHeight="1">
      <c r="B126" s="36"/>
      <c r="C126" s="221" t="s">
        <v>88</v>
      </c>
      <c r="D126" s="221" t="s">
        <v>145</v>
      </c>
      <c r="E126" s="222" t="s">
        <v>1164</v>
      </c>
      <c r="F126" s="223" t="s">
        <v>1165</v>
      </c>
      <c r="G126" s="224" t="s">
        <v>1161</v>
      </c>
      <c r="H126" s="284"/>
      <c r="I126" s="226"/>
      <c r="J126" s="227">
        <f>ROUND(I126*H126,2)</f>
        <v>0</v>
      </c>
      <c r="K126" s="223" t="s">
        <v>149</v>
      </c>
      <c r="L126" s="41"/>
      <c r="M126" s="228" t="s">
        <v>1</v>
      </c>
      <c r="N126" s="229" t="s">
        <v>44</v>
      </c>
      <c r="O126" s="84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32" t="s">
        <v>86</v>
      </c>
      <c r="AT126" s="232" t="s">
        <v>145</v>
      </c>
      <c r="AU126" s="232" t="s">
        <v>86</v>
      </c>
      <c r="AY126" s="15" t="s">
        <v>142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86</v>
      </c>
      <c r="BK126" s="233">
        <f>ROUND(I126*H126,2)</f>
        <v>0</v>
      </c>
      <c r="BL126" s="15" t="s">
        <v>86</v>
      </c>
      <c r="BM126" s="232" t="s">
        <v>1166</v>
      </c>
    </row>
    <row r="127" s="1" customFormat="1">
      <c r="B127" s="36"/>
      <c r="C127" s="37"/>
      <c r="D127" s="234" t="s">
        <v>152</v>
      </c>
      <c r="E127" s="37"/>
      <c r="F127" s="235" t="s">
        <v>1167</v>
      </c>
      <c r="G127" s="37"/>
      <c r="H127" s="37"/>
      <c r="I127" s="147"/>
      <c r="J127" s="37"/>
      <c r="K127" s="37"/>
      <c r="L127" s="41"/>
      <c r="M127" s="236"/>
      <c r="N127" s="84"/>
      <c r="O127" s="84"/>
      <c r="P127" s="84"/>
      <c r="Q127" s="84"/>
      <c r="R127" s="84"/>
      <c r="S127" s="84"/>
      <c r="T127" s="85"/>
      <c r="AT127" s="15" t="s">
        <v>152</v>
      </c>
      <c r="AU127" s="15" t="s">
        <v>86</v>
      </c>
    </row>
    <row r="128" s="1" customFormat="1">
      <c r="B128" s="36"/>
      <c r="C128" s="37"/>
      <c r="D128" s="234" t="s">
        <v>166</v>
      </c>
      <c r="E128" s="37"/>
      <c r="F128" s="247" t="s">
        <v>1168</v>
      </c>
      <c r="G128" s="37"/>
      <c r="H128" s="37"/>
      <c r="I128" s="147"/>
      <c r="J128" s="37"/>
      <c r="K128" s="37"/>
      <c r="L128" s="41"/>
      <c r="M128" s="236"/>
      <c r="N128" s="84"/>
      <c r="O128" s="84"/>
      <c r="P128" s="84"/>
      <c r="Q128" s="84"/>
      <c r="R128" s="84"/>
      <c r="S128" s="84"/>
      <c r="T128" s="85"/>
      <c r="AT128" s="15" t="s">
        <v>166</v>
      </c>
      <c r="AU128" s="15" t="s">
        <v>86</v>
      </c>
    </row>
    <row r="129" s="1" customFormat="1" ht="24" customHeight="1">
      <c r="B129" s="36"/>
      <c r="C129" s="221" t="s">
        <v>159</v>
      </c>
      <c r="D129" s="221" t="s">
        <v>145</v>
      </c>
      <c r="E129" s="222" t="s">
        <v>1169</v>
      </c>
      <c r="F129" s="223" t="s">
        <v>1170</v>
      </c>
      <c r="G129" s="224" t="s">
        <v>1161</v>
      </c>
      <c r="H129" s="284"/>
      <c r="I129" s="226"/>
      <c r="J129" s="227">
        <f>ROUND(I129*H129,2)</f>
        <v>0</v>
      </c>
      <c r="K129" s="223" t="s">
        <v>149</v>
      </c>
      <c r="L129" s="41"/>
      <c r="M129" s="228" t="s">
        <v>1</v>
      </c>
      <c r="N129" s="229" t="s">
        <v>44</v>
      </c>
      <c r="O129" s="84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2" t="s">
        <v>1171</v>
      </c>
      <c r="AT129" s="232" t="s">
        <v>145</v>
      </c>
      <c r="AU129" s="232" t="s">
        <v>86</v>
      </c>
      <c r="AY129" s="15" t="s">
        <v>142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86</v>
      </c>
      <c r="BK129" s="233">
        <f>ROUND(I129*H129,2)</f>
        <v>0</v>
      </c>
      <c r="BL129" s="15" t="s">
        <v>1171</v>
      </c>
      <c r="BM129" s="232" t="s">
        <v>1172</v>
      </c>
    </row>
    <row r="130" s="1" customFormat="1">
      <c r="B130" s="36"/>
      <c r="C130" s="37"/>
      <c r="D130" s="234" t="s">
        <v>152</v>
      </c>
      <c r="E130" s="37"/>
      <c r="F130" s="235" t="s">
        <v>1170</v>
      </c>
      <c r="G130" s="37"/>
      <c r="H130" s="37"/>
      <c r="I130" s="147"/>
      <c r="J130" s="37"/>
      <c r="K130" s="37"/>
      <c r="L130" s="41"/>
      <c r="M130" s="236"/>
      <c r="N130" s="84"/>
      <c r="O130" s="84"/>
      <c r="P130" s="84"/>
      <c r="Q130" s="84"/>
      <c r="R130" s="84"/>
      <c r="S130" s="84"/>
      <c r="T130" s="85"/>
      <c r="AT130" s="15" t="s">
        <v>152</v>
      </c>
      <c r="AU130" s="15" t="s">
        <v>86</v>
      </c>
    </row>
    <row r="131" s="1" customFormat="1">
      <c r="B131" s="36"/>
      <c r="C131" s="37"/>
      <c r="D131" s="234" t="s">
        <v>166</v>
      </c>
      <c r="E131" s="37"/>
      <c r="F131" s="247" t="s">
        <v>1173</v>
      </c>
      <c r="G131" s="37"/>
      <c r="H131" s="37"/>
      <c r="I131" s="147"/>
      <c r="J131" s="37"/>
      <c r="K131" s="37"/>
      <c r="L131" s="41"/>
      <c r="M131" s="270"/>
      <c r="N131" s="271"/>
      <c r="O131" s="271"/>
      <c r="P131" s="271"/>
      <c r="Q131" s="271"/>
      <c r="R131" s="271"/>
      <c r="S131" s="271"/>
      <c r="T131" s="272"/>
      <c r="AT131" s="15" t="s">
        <v>166</v>
      </c>
      <c r="AU131" s="15" t="s">
        <v>86</v>
      </c>
    </row>
    <row r="132" s="1" customFormat="1" ht="6.96" customHeight="1">
      <c r="B132" s="59"/>
      <c r="C132" s="60"/>
      <c r="D132" s="60"/>
      <c r="E132" s="60"/>
      <c r="F132" s="60"/>
      <c r="G132" s="60"/>
      <c r="H132" s="60"/>
      <c r="I132" s="180"/>
      <c r="J132" s="60"/>
      <c r="K132" s="60"/>
      <c r="L132" s="41"/>
    </row>
  </sheetData>
  <sheetProtection sheet="1" autoFilter="0" formatColumns="0" formatRows="0" objects="1" scenarios="1" spinCount="100000" saltValue="qwewcdDzaDOP2KzineZFuW13hMSW0rPaXEH0SiVHiHRrNvk4w2aSQMJflUEjFBSy5CrqnFfUPUuQaZ35jxHvYg==" hashValue="s1GiRA6d8HsAcZXRuLgVyaQkgrwlAgo+fld6CKDr3o7YdQw2HzPmmhNyJUqlFfzGU1PPpBPJk3AFEyRwvOCrXA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102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112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1174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ROUND(J121,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ROUND((SUM(BE121:BE125)),  2)</f>
        <v>0</v>
      </c>
      <c r="I35" s="161">
        <v>0.20999999999999999</v>
      </c>
      <c r="J35" s="160">
        <f>ROUND(((SUM(BE121:BE125))*I35),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ROUND((SUM(BF121:BF125)),  2)</f>
        <v>0</v>
      </c>
      <c r="I36" s="161">
        <v>0.14999999999999999</v>
      </c>
      <c r="J36" s="160">
        <f>ROUND(((SUM(BF121:BF125))*I36),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ROUND((SUM(BG121:BG125)),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ROUND((SUM(BH121:BH125)),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ROUND((SUM(BI121:BI125)),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112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R04 - ON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J121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120</v>
      </c>
      <c r="E99" s="193"/>
      <c r="F99" s="193"/>
      <c r="G99" s="193"/>
      <c r="H99" s="193"/>
      <c r="I99" s="194"/>
      <c r="J99" s="195">
        <f>J122</f>
        <v>0</v>
      </c>
      <c r="K99" s="191"/>
      <c r="L99" s="196"/>
    </row>
    <row r="100" s="1" customFormat="1" ht="21.84" customHeight="1">
      <c r="B100" s="36"/>
      <c r="C100" s="37"/>
      <c r="D100" s="37"/>
      <c r="E100" s="37"/>
      <c r="F100" s="37"/>
      <c r="G100" s="37"/>
      <c r="H100" s="37"/>
      <c r="I100" s="147"/>
      <c r="J100" s="37"/>
      <c r="K100" s="37"/>
      <c r="L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80"/>
      <c r="J101" s="60"/>
      <c r="K101" s="60"/>
      <c r="L101" s="41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83"/>
      <c r="J105" s="62"/>
      <c r="K105" s="62"/>
      <c r="L105" s="41"/>
    </row>
    <row r="106" s="1" customFormat="1" ht="24.96" customHeight="1">
      <c r="B106" s="36"/>
      <c r="C106" s="21" t="s">
        <v>126</v>
      </c>
      <c r="D106" s="37"/>
      <c r="E106" s="37"/>
      <c r="F106" s="37"/>
      <c r="G106" s="37"/>
      <c r="H106" s="37"/>
      <c r="I106" s="147"/>
      <c r="J106" s="37"/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47"/>
      <c r="J107" s="37"/>
      <c r="K107" s="37"/>
      <c r="L107" s="41"/>
    </row>
    <row r="108" s="1" customFormat="1" ht="12" customHeight="1">
      <c r="B108" s="36"/>
      <c r="C108" s="30" t="s">
        <v>16</v>
      </c>
      <c r="D108" s="37"/>
      <c r="E108" s="37"/>
      <c r="F108" s="37"/>
      <c r="G108" s="37"/>
      <c r="H108" s="37"/>
      <c r="I108" s="147"/>
      <c r="J108" s="37"/>
      <c r="K108" s="37"/>
      <c r="L108" s="41"/>
    </row>
    <row r="109" s="1" customFormat="1" ht="16.5" customHeight="1">
      <c r="B109" s="36"/>
      <c r="C109" s="37"/>
      <c r="D109" s="37"/>
      <c r="E109" s="184" t="str">
        <f>E7</f>
        <v>Oprava TNS Rudoltice</v>
      </c>
      <c r="F109" s="30"/>
      <c r="G109" s="30"/>
      <c r="H109" s="30"/>
      <c r="I109" s="147"/>
      <c r="J109" s="37"/>
      <c r="K109" s="37"/>
      <c r="L109" s="41"/>
    </row>
    <row r="110" ht="12" customHeight="1">
      <c r="B110" s="19"/>
      <c r="C110" s="30" t="s">
        <v>111</v>
      </c>
      <c r="D110" s="20"/>
      <c r="E110" s="20"/>
      <c r="F110" s="20"/>
      <c r="G110" s="20"/>
      <c r="H110" s="20"/>
      <c r="I110" s="139"/>
      <c r="J110" s="20"/>
      <c r="K110" s="20"/>
      <c r="L110" s="18"/>
    </row>
    <row r="111" s="1" customFormat="1" ht="16.5" customHeight="1">
      <c r="B111" s="36"/>
      <c r="C111" s="37"/>
      <c r="D111" s="37"/>
      <c r="E111" s="184" t="s">
        <v>112</v>
      </c>
      <c r="F111" s="37"/>
      <c r="G111" s="37"/>
      <c r="H111" s="37"/>
      <c r="I111" s="147"/>
      <c r="J111" s="37"/>
      <c r="K111" s="37"/>
      <c r="L111" s="41"/>
    </row>
    <row r="112" s="1" customFormat="1" ht="12" customHeight="1">
      <c r="B112" s="36"/>
      <c r="C112" s="30" t="s">
        <v>113</v>
      </c>
      <c r="D112" s="37"/>
      <c r="E112" s="37"/>
      <c r="F112" s="37"/>
      <c r="G112" s="37"/>
      <c r="H112" s="37"/>
      <c r="I112" s="147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E11</f>
        <v>R04 - ON</v>
      </c>
      <c r="F113" s="37"/>
      <c r="G113" s="37"/>
      <c r="H113" s="37"/>
      <c r="I113" s="14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47"/>
      <c r="J114" s="37"/>
      <c r="K114" s="37"/>
      <c r="L114" s="41"/>
    </row>
    <row r="115" s="1" customFormat="1" ht="12" customHeight="1">
      <c r="B115" s="36"/>
      <c r="C115" s="30" t="s">
        <v>20</v>
      </c>
      <c r="D115" s="37"/>
      <c r="E115" s="37"/>
      <c r="F115" s="25" t="str">
        <f>F14</f>
        <v>Rudoltice</v>
      </c>
      <c r="G115" s="37"/>
      <c r="H115" s="37"/>
      <c r="I115" s="149" t="s">
        <v>22</v>
      </c>
      <c r="J115" s="72" t="str">
        <f>IF(J14="","",J14)</f>
        <v>31. 5. 2019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7"/>
      <c r="J116" s="37"/>
      <c r="K116" s="37"/>
      <c r="L116" s="41"/>
    </row>
    <row r="117" s="1" customFormat="1" ht="15.15" customHeight="1">
      <c r="B117" s="36"/>
      <c r="C117" s="30" t="s">
        <v>24</v>
      </c>
      <c r="D117" s="37"/>
      <c r="E117" s="37"/>
      <c r="F117" s="25" t="str">
        <f>E17</f>
        <v>SŽDC, s.o. OŘ Hradec Králové</v>
      </c>
      <c r="G117" s="37"/>
      <c r="H117" s="37"/>
      <c r="I117" s="149" t="s">
        <v>32</v>
      </c>
      <c r="J117" s="34" t="str">
        <f>E23</f>
        <v>Ing. Jiří Svoboda</v>
      </c>
      <c r="K117" s="37"/>
      <c r="L117" s="41"/>
    </row>
    <row r="118" s="1" customFormat="1" ht="15.15" customHeight="1">
      <c r="B118" s="36"/>
      <c r="C118" s="30" t="s">
        <v>30</v>
      </c>
      <c r="D118" s="37"/>
      <c r="E118" s="37"/>
      <c r="F118" s="25" t="str">
        <f>IF(E20="","",E20)</f>
        <v>Vyplň údaj</v>
      </c>
      <c r="G118" s="37"/>
      <c r="H118" s="37"/>
      <c r="I118" s="149" t="s">
        <v>37</v>
      </c>
      <c r="J118" s="34" t="str">
        <f>E26</f>
        <v>Ing. Jiří Svoboda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47"/>
      <c r="J119" s="37"/>
      <c r="K119" s="37"/>
      <c r="L119" s="41"/>
    </row>
    <row r="120" s="9" customFormat="1" ht="29.28" customHeight="1">
      <c r="B120" s="197"/>
      <c r="C120" s="198" t="s">
        <v>127</v>
      </c>
      <c r="D120" s="199" t="s">
        <v>64</v>
      </c>
      <c r="E120" s="199" t="s">
        <v>60</v>
      </c>
      <c r="F120" s="199" t="s">
        <v>61</v>
      </c>
      <c r="G120" s="199" t="s">
        <v>128</v>
      </c>
      <c r="H120" s="199" t="s">
        <v>129</v>
      </c>
      <c r="I120" s="200" t="s">
        <v>130</v>
      </c>
      <c r="J120" s="199" t="s">
        <v>117</v>
      </c>
      <c r="K120" s="201" t="s">
        <v>131</v>
      </c>
      <c r="L120" s="202"/>
      <c r="M120" s="93" t="s">
        <v>1</v>
      </c>
      <c r="N120" s="94" t="s">
        <v>43</v>
      </c>
      <c r="O120" s="94" t="s">
        <v>132</v>
      </c>
      <c r="P120" s="94" t="s">
        <v>133</v>
      </c>
      <c r="Q120" s="94" t="s">
        <v>134</v>
      </c>
      <c r="R120" s="94" t="s">
        <v>135</v>
      </c>
      <c r="S120" s="94" t="s">
        <v>136</v>
      </c>
      <c r="T120" s="95" t="s">
        <v>137</v>
      </c>
    </row>
    <row r="121" s="1" customFormat="1" ht="22.8" customHeight="1">
      <c r="B121" s="36"/>
      <c r="C121" s="100" t="s">
        <v>138</v>
      </c>
      <c r="D121" s="37"/>
      <c r="E121" s="37"/>
      <c r="F121" s="37"/>
      <c r="G121" s="37"/>
      <c r="H121" s="37"/>
      <c r="I121" s="147"/>
      <c r="J121" s="203">
        <f>BK121</f>
        <v>0</v>
      </c>
      <c r="K121" s="37"/>
      <c r="L121" s="41"/>
      <c r="M121" s="96"/>
      <c r="N121" s="97"/>
      <c r="O121" s="97"/>
      <c r="P121" s="204">
        <f>P122</f>
        <v>0</v>
      </c>
      <c r="Q121" s="97"/>
      <c r="R121" s="204">
        <f>R122</f>
        <v>0</v>
      </c>
      <c r="S121" s="97"/>
      <c r="T121" s="205">
        <f>T122</f>
        <v>0</v>
      </c>
      <c r="AT121" s="15" t="s">
        <v>78</v>
      </c>
      <c r="AU121" s="15" t="s">
        <v>119</v>
      </c>
      <c r="BK121" s="206">
        <f>BK122</f>
        <v>0</v>
      </c>
    </row>
    <row r="122" s="10" customFormat="1" ht="25.92" customHeight="1">
      <c r="B122" s="207"/>
      <c r="C122" s="208"/>
      <c r="D122" s="209" t="s">
        <v>78</v>
      </c>
      <c r="E122" s="210" t="s">
        <v>139</v>
      </c>
      <c r="F122" s="210" t="s">
        <v>140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SUM(P123:P125)</f>
        <v>0</v>
      </c>
      <c r="Q122" s="215"/>
      <c r="R122" s="216">
        <f>SUM(R123:R125)</f>
        <v>0</v>
      </c>
      <c r="S122" s="215"/>
      <c r="T122" s="217">
        <f>SUM(T123:T125)</f>
        <v>0</v>
      </c>
      <c r="AR122" s="218" t="s">
        <v>141</v>
      </c>
      <c r="AT122" s="219" t="s">
        <v>78</v>
      </c>
      <c r="AU122" s="219" t="s">
        <v>79</v>
      </c>
      <c r="AY122" s="218" t="s">
        <v>142</v>
      </c>
      <c r="BK122" s="220">
        <f>SUM(BK123:BK125)</f>
        <v>0</v>
      </c>
    </row>
    <row r="123" s="1" customFormat="1" ht="36" customHeight="1">
      <c r="B123" s="36"/>
      <c r="C123" s="221" t="s">
        <v>86</v>
      </c>
      <c r="D123" s="221" t="s">
        <v>145</v>
      </c>
      <c r="E123" s="222" t="s">
        <v>1175</v>
      </c>
      <c r="F123" s="223" t="s">
        <v>1176</v>
      </c>
      <c r="G123" s="224" t="s">
        <v>163</v>
      </c>
      <c r="H123" s="225">
        <v>5</v>
      </c>
      <c r="I123" s="226"/>
      <c r="J123" s="227">
        <f>ROUND(I123*H123,2)</f>
        <v>0</v>
      </c>
      <c r="K123" s="223" t="s">
        <v>149</v>
      </c>
      <c r="L123" s="41"/>
      <c r="M123" s="228" t="s">
        <v>1</v>
      </c>
      <c r="N123" s="229" t="s">
        <v>44</v>
      </c>
      <c r="O123" s="84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32" t="s">
        <v>150</v>
      </c>
      <c r="AT123" s="232" t="s">
        <v>145</v>
      </c>
      <c r="AU123" s="232" t="s">
        <v>86</v>
      </c>
      <c r="AY123" s="15" t="s">
        <v>142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86</v>
      </c>
      <c r="BK123" s="233">
        <f>ROUND(I123*H123,2)</f>
        <v>0</v>
      </c>
      <c r="BL123" s="15" t="s">
        <v>150</v>
      </c>
      <c r="BM123" s="232" t="s">
        <v>1177</v>
      </c>
    </row>
    <row r="124" s="1" customFormat="1">
      <c r="B124" s="36"/>
      <c r="C124" s="37"/>
      <c r="D124" s="234" t="s">
        <v>152</v>
      </c>
      <c r="E124" s="37"/>
      <c r="F124" s="235" t="s">
        <v>1178</v>
      </c>
      <c r="G124" s="37"/>
      <c r="H124" s="37"/>
      <c r="I124" s="147"/>
      <c r="J124" s="37"/>
      <c r="K124" s="37"/>
      <c r="L124" s="41"/>
      <c r="M124" s="236"/>
      <c r="N124" s="84"/>
      <c r="O124" s="84"/>
      <c r="P124" s="84"/>
      <c r="Q124" s="84"/>
      <c r="R124" s="84"/>
      <c r="S124" s="84"/>
      <c r="T124" s="85"/>
      <c r="AT124" s="15" t="s">
        <v>152</v>
      </c>
      <c r="AU124" s="15" t="s">
        <v>86</v>
      </c>
    </row>
    <row r="125" s="1" customFormat="1">
      <c r="B125" s="36"/>
      <c r="C125" s="37"/>
      <c r="D125" s="234" t="s">
        <v>166</v>
      </c>
      <c r="E125" s="37"/>
      <c r="F125" s="247" t="s">
        <v>1179</v>
      </c>
      <c r="G125" s="37"/>
      <c r="H125" s="37"/>
      <c r="I125" s="147"/>
      <c r="J125" s="37"/>
      <c r="K125" s="37"/>
      <c r="L125" s="41"/>
      <c r="M125" s="270"/>
      <c r="N125" s="271"/>
      <c r="O125" s="271"/>
      <c r="P125" s="271"/>
      <c r="Q125" s="271"/>
      <c r="R125" s="271"/>
      <c r="S125" s="271"/>
      <c r="T125" s="272"/>
      <c r="AT125" s="15" t="s">
        <v>166</v>
      </c>
      <c r="AU125" s="15" t="s">
        <v>86</v>
      </c>
    </row>
    <row r="126" s="1" customFormat="1" ht="6.96" customHeight="1">
      <c r="B126" s="59"/>
      <c r="C126" s="60"/>
      <c r="D126" s="60"/>
      <c r="E126" s="60"/>
      <c r="F126" s="60"/>
      <c r="G126" s="60"/>
      <c r="H126" s="60"/>
      <c r="I126" s="180"/>
      <c r="J126" s="60"/>
      <c r="K126" s="60"/>
      <c r="L126" s="41"/>
    </row>
  </sheetData>
  <sheetProtection sheet="1" autoFilter="0" formatColumns="0" formatRows="0" objects="1" scenarios="1" spinCount="100000" saltValue="zd6MPEkH1tT5Gn7bHZ1Q2efpcLX992Dj/hD9q4/ALWDWX3gB1QuZyPe5JOnaXdfCO4qG/o5EwkKCBMesdPiGWA==" hashValue="BTJ2kUf6Ah/GI7Ij6a0eziKv9Qk74tPvMCpNYfBQg5BT8NPBojecC4OA93jreERKikiUWTPO3rQ00e+QLOA3Cw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106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1180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114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ROUND(J122,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ROUND((SUM(BE122:BE285)),  2)</f>
        <v>0</v>
      </c>
      <c r="I35" s="161">
        <v>0.20999999999999999</v>
      </c>
      <c r="J35" s="160">
        <f>ROUND(((SUM(BE122:BE285))*I35),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ROUND((SUM(BF122:BF285)),  2)</f>
        <v>0</v>
      </c>
      <c r="I36" s="161">
        <v>0.14999999999999999</v>
      </c>
      <c r="J36" s="160">
        <f>ROUND(((SUM(BF122:BF285))*I36),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ROUND((SUM(BG122:BG285)),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ROUND((SUM(BH122:BH285)),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ROUND((SUM(BI122:BI285)),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1180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R01 - Infrastruktura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J122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1181</v>
      </c>
      <c r="E99" s="193"/>
      <c r="F99" s="193"/>
      <c r="G99" s="193"/>
      <c r="H99" s="193"/>
      <c r="I99" s="194"/>
      <c r="J99" s="195">
        <f>J123</f>
        <v>0</v>
      </c>
      <c r="K99" s="191"/>
      <c r="L99" s="196"/>
    </row>
    <row r="100" s="8" customFormat="1" ht="24.96" customHeight="1">
      <c r="B100" s="190"/>
      <c r="C100" s="191"/>
      <c r="D100" s="192" t="s">
        <v>120</v>
      </c>
      <c r="E100" s="193"/>
      <c r="F100" s="193"/>
      <c r="G100" s="193"/>
      <c r="H100" s="193"/>
      <c r="I100" s="194"/>
      <c r="J100" s="195">
        <f>J234</f>
        <v>0</v>
      </c>
      <c r="K100" s="191"/>
      <c r="L100" s="196"/>
    </row>
    <row r="101" s="1" customFormat="1" ht="21.84" customHeight="1">
      <c r="B101" s="36"/>
      <c r="C101" s="37"/>
      <c r="D101" s="37"/>
      <c r="E101" s="37"/>
      <c r="F101" s="37"/>
      <c r="G101" s="37"/>
      <c r="H101" s="37"/>
      <c r="I101" s="147"/>
      <c r="J101" s="37"/>
      <c r="K101" s="37"/>
      <c r="L101" s="41"/>
    </row>
    <row r="102" s="1" customFormat="1" ht="6.96" customHeight="1">
      <c r="B102" s="59"/>
      <c r="C102" s="60"/>
      <c r="D102" s="60"/>
      <c r="E102" s="60"/>
      <c r="F102" s="60"/>
      <c r="G102" s="60"/>
      <c r="H102" s="60"/>
      <c r="I102" s="180"/>
      <c r="J102" s="60"/>
      <c r="K102" s="60"/>
      <c r="L102" s="41"/>
    </row>
    <row r="106" s="1" customFormat="1" ht="6.96" customHeight="1">
      <c r="B106" s="61"/>
      <c r="C106" s="62"/>
      <c r="D106" s="62"/>
      <c r="E106" s="62"/>
      <c r="F106" s="62"/>
      <c r="G106" s="62"/>
      <c r="H106" s="62"/>
      <c r="I106" s="183"/>
      <c r="J106" s="62"/>
      <c r="K106" s="62"/>
      <c r="L106" s="41"/>
    </row>
    <row r="107" s="1" customFormat="1" ht="24.96" customHeight="1">
      <c r="B107" s="36"/>
      <c r="C107" s="21" t="s">
        <v>126</v>
      </c>
      <c r="D107" s="37"/>
      <c r="E107" s="37"/>
      <c r="F107" s="37"/>
      <c r="G107" s="37"/>
      <c r="H107" s="37"/>
      <c r="I107" s="147"/>
      <c r="J107" s="37"/>
      <c r="K107" s="37"/>
      <c r="L107" s="41"/>
    </row>
    <row r="108" s="1" customFormat="1" ht="6.96" customHeight="1">
      <c r="B108" s="36"/>
      <c r="C108" s="37"/>
      <c r="D108" s="37"/>
      <c r="E108" s="37"/>
      <c r="F108" s="37"/>
      <c r="G108" s="37"/>
      <c r="H108" s="37"/>
      <c r="I108" s="147"/>
      <c r="J108" s="37"/>
      <c r="K108" s="37"/>
      <c r="L108" s="41"/>
    </row>
    <row r="109" s="1" customFormat="1" ht="12" customHeight="1">
      <c r="B109" s="36"/>
      <c r="C109" s="30" t="s">
        <v>16</v>
      </c>
      <c r="D109" s="37"/>
      <c r="E109" s="37"/>
      <c r="F109" s="37"/>
      <c r="G109" s="37"/>
      <c r="H109" s="37"/>
      <c r="I109" s="147"/>
      <c r="J109" s="37"/>
      <c r="K109" s="37"/>
      <c r="L109" s="41"/>
    </row>
    <row r="110" s="1" customFormat="1" ht="16.5" customHeight="1">
      <c r="B110" s="36"/>
      <c r="C110" s="37"/>
      <c r="D110" s="37"/>
      <c r="E110" s="184" t="str">
        <f>E7</f>
        <v>Oprava TNS Rudoltice</v>
      </c>
      <c r="F110" s="30"/>
      <c r="G110" s="30"/>
      <c r="H110" s="30"/>
      <c r="I110" s="147"/>
      <c r="J110" s="37"/>
      <c r="K110" s="37"/>
      <c r="L110" s="41"/>
    </row>
    <row r="111" ht="12" customHeight="1">
      <c r="B111" s="19"/>
      <c r="C111" s="30" t="s">
        <v>111</v>
      </c>
      <c r="D111" s="20"/>
      <c r="E111" s="20"/>
      <c r="F111" s="20"/>
      <c r="G111" s="20"/>
      <c r="H111" s="20"/>
      <c r="I111" s="139"/>
      <c r="J111" s="20"/>
      <c r="K111" s="20"/>
      <c r="L111" s="18"/>
    </row>
    <row r="112" s="1" customFormat="1" ht="16.5" customHeight="1">
      <c r="B112" s="36"/>
      <c r="C112" s="37"/>
      <c r="D112" s="37"/>
      <c r="E112" s="184" t="s">
        <v>1180</v>
      </c>
      <c r="F112" s="37"/>
      <c r="G112" s="37"/>
      <c r="H112" s="37"/>
      <c r="I112" s="147"/>
      <c r="J112" s="37"/>
      <c r="K112" s="37"/>
      <c r="L112" s="41"/>
    </row>
    <row r="113" s="1" customFormat="1" ht="12" customHeight="1">
      <c r="B113" s="36"/>
      <c r="C113" s="30" t="s">
        <v>113</v>
      </c>
      <c r="D113" s="37"/>
      <c r="E113" s="37"/>
      <c r="F113" s="37"/>
      <c r="G113" s="37"/>
      <c r="H113" s="37"/>
      <c r="I113" s="147"/>
      <c r="J113" s="37"/>
      <c r="K113" s="37"/>
      <c r="L113" s="41"/>
    </row>
    <row r="114" s="1" customFormat="1" ht="16.5" customHeight="1">
      <c r="B114" s="36"/>
      <c r="C114" s="37"/>
      <c r="D114" s="37"/>
      <c r="E114" s="69" t="str">
        <f>E11</f>
        <v>R01 - Infrastruktura</v>
      </c>
      <c r="F114" s="37"/>
      <c r="G114" s="37"/>
      <c r="H114" s="37"/>
      <c r="I114" s="14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47"/>
      <c r="J115" s="37"/>
      <c r="K115" s="37"/>
      <c r="L115" s="41"/>
    </row>
    <row r="116" s="1" customFormat="1" ht="12" customHeight="1">
      <c r="B116" s="36"/>
      <c r="C116" s="30" t="s">
        <v>20</v>
      </c>
      <c r="D116" s="37"/>
      <c r="E116" s="37"/>
      <c r="F116" s="25" t="str">
        <f>F14</f>
        <v>Rudoltice</v>
      </c>
      <c r="G116" s="37"/>
      <c r="H116" s="37"/>
      <c r="I116" s="149" t="s">
        <v>22</v>
      </c>
      <c r="J116" s="72" t="str">
        <f>IF(J14="","",J14)</f>
        <v>31. 5. 2019</v>
      </c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47"/>
      <c r="J117" s="37"/>
      <c r="K117" s="37"/>
      <c r="L117" s="41"/>
    </row>
    <row r="118" s="1" customFormat="1" ht="15.15" customHeight="1">
      <c r="B118" s="36"/>
      <c r="C118" s="30" t="s">
        <v>24</v>
      </c>
      <c r="D118" s="37"/>
      <c r="E118" s="37"/>
      <c r="F118" s="25" t="str">
        <f>E17</f>
        <v>SŽDC, s.o. OŘ Hradec Králové</v>
      </c>
      <c r="G118" s="37"/>
      <c r="H118" s="37"/>
      <c r="I118" s="149" t="s">
        <v>32</v>
      </c>
      <c r="J118" s="34" t="str">
        <f>E23</f>
        <v>Ing. Jiří Svoboda</v>
      </c>
      <c r="K118" s="37"/>
      <c r="L118" s="41"/>
    </row>
    <row r="119" s="1" customFormat="1" ht="15.15" customHeight="1">
      <c r="B119" s="36"/>
      <c r="C119" s="30" t="s">
        <v>30</v>
      </c>
      <c r="D119" s="37"/>
      <c r="E119" s="37"/>
      <c r="F119" s="25" t="str">
        <f>IF(E20="","",E20)</f>
        <v>Vyplň údaj</v>
      </c>
      <c r="G119" s="37"/>
      <c r="H119" s="37"/>
      <c r="I119" s="149" t="s">
        <v>37</v>
      </c>
      <c r="J119" s="34" t="str">
        <f>E26</f>
        <v>Ing. Jiří Svoboda</v>
      </c>
      <c r="K119" s="37"/>
      <c r="L119" s="41"/>
    </row>
    <row r="120" s="1" customFormat="1" ht="10.32" customHeight="1">
      <c r="B120" s="36"/>
      <c r="C120" s="37"/>
      <c r="D120" s="37"/>
      <c r="E120" s="37"/>
      <c r="F120" s="37"/>
      <c r="G120" s="37"/>
      <c r="H120" s="37"/>
      <c r="I120" s="147"/>
      <c r="J120" s="37"/>
      <c r="K120" s="37"/>
      <c r="L120" s="41"/>
    </row>
    <row r="121" s="9" customFormat="1" ht="29.28" customHeight="1">
      <c r="B121" s="197"/>
      <c r="C121" s="198" t="s">
        <v>127</v>
      </c>
      <c r="D121" s="199" t="s">
        <v>64</v>
      </c>
      <c r="E121" s="199" t="s">
        <v>60</v>
      </c>
      <c r="F121" s="199" t="s">
        <v>61</v>
      </c>
      <c r="G121" s="199" t="s">
        <v>128</v>
      </c>
      <c r="H121" s="199" t="s">
        <v>129</v>
      </c>
      <c r="I121" s="200" t="s">
        <v>130</v>
      </c>
      <c r="J121" s="199" t="s">
        <v>117</v>
      </c>
      <c r="K121" s="201" t="s">
        <v>131</v>
      </c>
      <c r="L121" s="202"/>
      <c r="M121" s="93" t="s">
        <v>1</v>
      </c>
      <c r="N121" s="94" t="s">
        <v>43</v>
      </c>
      <c r="O121" s="94" t="s">
        <v>132</v>
      </c>
      <c r="P121" s="94" t="s">
        <v>133</v>
      </c>
      <c r="Q121" s="94" t="s">
        <v>134</v>
      </c>
      <c r="R121" s="94" t="s">
        <v>135</v>
      </c>
      <c r="S121" s="94" t="s">
        <v>136</v>
      </c>
      <c r="T121" s="95" t="s">
        <v>137</v>
      </c>
    </row>
    <row r="122" s="1" customFormat="1" ht="22.8" customHeight="1">
      <c r="B122" s="36"/>
      <c r="C122" s="100" t="s">
        <v>138</v>
      </c>
      <c r="D122" s="37"/>
      <c r="E122" s="37"/>
      <c r="F122" s="37"/>
      <c r="G122" s="37"/>
      <c r="H122" s="37"/>
      <c r="I122" s="147"/>
      <c r="J122" s="203">
        <f>BK122</f>
        <v>0</v>
      </c>
      <c r="K122" s="37"/>
      <c r="L122" s="41"/>
      <c r="M122" s="96"/>
      <c r="N122" s="97"/>
      <c r="O122" s="97"/>
      <c r="P122" s="204">
        <f>P123+P234</f>
        <v>0</v>
      </c>
      <c r="Q122" s="97"/>
      <c r="R122" s="204">
        <f>R123+R234</f>
        <v>0</v>
      </c>
      <c r="S122" s="97"/>
      <c r="T122" s="205">
        <f>T123+T234</f>
        <v>0</v>
      </c>
      <c r="AT122" s="15" t="s">
        <v>78</v>
      </c>
      <c r="AU122" s="15" t="s">
        <v>119</v>
      </c>
      <c r="BK122" s="206">
        <f>BK123+BK234</f>
        <v>0</v>
      </c>
    </row>
    <row r="123" s="10" customFormat="1" ht="25.92" customHeight="1">
      <c r="B123" s="207"/>
      <c r="C123" s="208"/>
      <c r="D123" s="209" t="s">
        <v>78</v>
      </c>
      <c r="E123" s="210" t="s">
        <v>160</v>
      </c>
      <c r="F123" s="210" t="s">
        <v>1182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SUM(P124:P233)</f>
        <v>0</v>
      </c>
      <c r="Q123" s="215"/>
      <c r="R123" s="216">
        <f>SUM(R124:R233)</f>
        <v>0</v>
      </c>
      <c r="S123" s="215"/>
      <c r="T123" s="217">
        <f>SUM(T124:T233)</f>
        <v>0</v>
      </c>
      <c r="AR123" s="218" t="s">
        <v>159</v>
      </c>
      <c r="AT123" s="219" t="s">
        <v>78</v>
      </c>
      <c r="AU123" s="219" t="s">
        <v>79</v>
      </c>
      <c r="AY123" s="218" t="s">
        <v>142</v>
      </c>
      <c r="BK123" s="220">
        <f>SUM(BK124:BK233)</f>
        <v>0</v>
      </c>
    </row>
    <row r="124" s="1" customFormat="1" ht="60" customHeight="1">
      <c r="B124" s="36"/>
      <c r="C124" s="237" t="s">
        <v>86</v>
      </c>
      <c r="D124" s="237" t="s">
        <v>160</v>
      </c>
      <c r="E124" s="238" t="s">
        <v>1183</v>
      </c>
      <c r="F124" s="239" t="s">
        <v>1184</v>
      </c>
      <c r="G124" s="240" t="s">
        <v>163</v>
      </c>
      <c r="H124" s="241">
        <v>2</v>
      </c>
      <c r="I124" s="242"/>
      <c r="J124" s="243">
        <f>ROUND(I124*H124,2)</f>
        <v>0</v>
      </c>
      <c r="K124" s="239" t="s">
        <v>149</v>
      </c>
      <c r="L124" s="244"/>
      <c r="M124" s="245" t="s">
        <v>1</v>
      </c>
      <c r="N124" s="246" t="s">
        <v>44</v>
      </c>
      <c r="O124" s="84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32" t="s">
        <v>164</v>
      </c>
      <c r="AT124" s="232" t="s">
        <v>160</v>
      </c>
      <c r="AU124" s="232" t="s">
        <v>86</v>
      </c>
      <c r="AY124" s="15" t="s">
        <v>142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86</v>
      </c>
      <c r="BK124" s="233">
        <f>ROUND(I124*H124,2)</f>
        <v>0</v>
      </c>
      <c r="BL124" s="15" t="s">
        <v>164</v>
      </c>
      <c r="BM124" s="232" t="s">
        <v>1185</v>
      </c>
    </row>
    <row r="125" s="1" customFormat="1">
      <c r="B125" s="36"/>
      <c r="C125" s="37"/>
      <c r="D125" s="234" t="s">
        <v>152</v>
      </c>
      <c r="E125" s="37"/>
      <c r="F125" s="235" t="s">
        <v>1184</v>
      </c>
      <c r="G125" s="37"/>
      <c r="H125" s="37"/>
      <c r="I125" s="147"/>
      <c r="J125" s="37"/>
      <c r="K125" s="37"/>
      <c r="L125" s="41"/>
      <c r="M125" s="236"/>
      <c r="N125" s="84"/>
      <c r="O125" s="84"/>
      <c r="P125" s="84"/>
      <c r="Q125" s="84"/>
      <c r="R125" s="84"/>
      <c r="S125" s="84"/>
      <c r="T125" s="85"/>
      <c r="AT125" s="15" t="s">
        <v>152</v>
      </c>
      <c r="AU125" s="15" t="s">
        <v>86</v>
      </c>
    </row>
    <row r="126" s="1" customFormat="1">
      <c r="B126" s="36"/>
      <c r="C126" s="37"/>
      <c r="D126" s="234" t="s">
        <v>166</v>
      </c>
      <c r="E126" s="37"/>
      <c r="F126" s="247" t="s">
        <v>1186</v>
      </c>
      <c r="G126" s="37"/>
      <c r="H126" s="37"/>
      <c r="I126" s="147"/>
      <c r="J126" s="37"/>
      <c r="K126" s="37"/>
      <c r="L126" s="41"/>
      <c r="M126" s="236"/>
      <c r="N126" s="84"/>
      <c r="O126" s="84"/>
      <c r="P126" s="84"/>
      <c r="Q126" s="84"/>
      <c r="R126" s="84"/>
      <c r="S126" s="84"/>
      <c r="T126" s="85"/>
      <c r="AT126" s="15" t="s">
        <v>166</v>
      </c>
      <c r="AU126" s="15" t="s">
        <v>86</v>
      </c>
    </row>
    <row r="127" s="1" customFormat="1" ht="60" customHeight="1">
      <c r="B127" s="36"/>
      <c r="C127" s="237" t="s">
        <v>88</v>
      </c>
      <c r="D127" s="237" t="s">
        <v>160</v>
      </c>
      <c r="E127" s="238" t="s">
        <v>1183</v>
      </c>
      <c r="F127" s="239" t="s">
        <v>1184</v>
      </c>
      <c r="G127" s="240" t="s">
        <v>163</v>
      </c>
      <c r="H127" s="241">
        <v>0.5</v>
      </c>
      <c r="I127" s="242"/>
      <c r="J127" s="243">
        <f>ROUND(I127*H127,2)</f>
        <v>0</v>
      </c>
      <c r="K127" s="239" t="s">
        <v>149</v>
      </c>
      <c r="L127" s="244"/>
      <c r="M127" s="245" t="s">
        <v>1</v>
      </c>
      <c r="N127" s="246" t="s">
        <v>44</v>
      </c>
      <c r="O127" s="84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32" t="s">
        <v>164</v>
      </c>
      <c r="AT127" s="232" t="s">
        <v>160</v>
      </c>
      <c r="AU127" s="232" t="s">
        <v>86</v>
      </c>
      <c r="AY127" s="15" t="s">
        <v>142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86</v>
      </c>
      <c r="BK127" s="233">
        <f>ROUND(I127*H127,2)</f>
        <v>0</v>
      </c>
      <c r="BL127" s="15" t="s">
        <v>164</v>
      </c>
      <c r="BM127" s="232" t="s">
        <v>1187</v>
      </c>
    </row>
    <row r="128" s="1" customFormat="1">
      <c r="B128" s="36"/>
      <c r="C128" s="37"/>
      <c r="D128" s="234" t="s">
        <v>152</v>
      </c>
      <c r="E128" s="37"/>
      <c r="F128" s="235" t="s">
        <v>1184</v>
      </c>
      <c r="G128" s="37"/>
      <c r="H128" s="37"/>
      <c r="I128" s="147"/>
      <c r="J128" s="37"/>
      <c r="K128" s="37"/>
      <c r="L128" s="41"/>
      <c r="M128" s="236"/>
      <c r="N128" s="84"/>
      <c r="O128" s="84"/>
      <c r="P128" s="84"/>
      <c r="Q128" s="84"/>
      <c r="R128" s="84"/>
      <c r="S128" s="84"/>
      <c r="T128" s="85"/>
      <c r="AT128" s="15" t="s">
        <v>152</v>
      </c>
      <c r="AU128" s="15" t="s">
        <v>86</v>
      </c>
    </row>
    <row r="129" s="1" customFormat="1">
      <c r="B129" s="36"/>
      <c r="C129" s="37"/>
      <c r="D129" s="234" t="s">
        <v>166</v>
      </c>
      <c r="E129" s="37"/>
      <c r="F129" s="247" t="s">
        <v>1188</v>
      </c>
      <c r="G129" s="37"/>
      <c r="H129" s="37"/>
      <c r="I129" s="147"/>
      <c r="J129" s="37"/>
      <c r="K129" s="37"/>
      <c r="L129" s="41"/>
      <c r="M129" s="236"/>
      <c r="N129" s="84"/>
      <c r="O129" s="84"/>
      <c r="P129" s="84"/>
      <c r="Q129" s="84"/>
      <c r="R129" s="84"/>
      <c r="S129" s="84"/>
      <c r="T129" s="85"/>
      <c r="AT129" s="15" t="s">
        <v>166</v>
      </c>
      <c r="AU129" s="15" t="s">
        <v>86</v>
      </c>
    </row>
    <row r="130" s="1" customFormat="1" ht="48" customHeight="1">
      <c r="B130" s="36"/>
      <c r="C130" s="221" t="s">
        <v>159</v>
      </c>
      <c r="D130" s="221" t="s">
        <v>145</v>
      </c>
      <c r="E130" s="222" t="s">
        <v>1189</v>
      </c>
      <c r="F130" s="223" t="s">
        <v>1190</v>
      </c>
      <c r="G130" s="224" t="s">
        <v>163</v>
      </c>
      <c r="H130" s="225">
        <v>2</v>
      </c>
      <c r="I130" s="226"/>
      <c r="J130" s="227">
        <f>ROUND(I130*H130,2)</f>
        <v>0</v>
      </c>
      <c r="K130" s="223" t="s">
        <v>149</v>
      </c>
      <c r="L130" s="41"/>
      <c r="M130" s="228" t="s">
        <v>1</v>
      </c>
      <c r="N130" s="229" t="s">
        <v>44</v>
      </c>
      <c r="O130" s="84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2" t="s">
        <v>86</v>
      </c>
      <c r="AT130" s="232" t="s">
        <v>145</v>
      </c>
      <c r="AU130" s="232" t="s">
        <v>86</v>
      </c>
      <c r="AY130" s="15" t="s">
        <v>142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86</v>
      </c>
      <c r="BK130" s="233">
        <f>ROUND(I130*H130,2)</f>
        <v>0</v>
      </c>
      <c r="BL130" s="15" t="s">
        <v>86</v>
      </c>
      <c r="BM130" s="232" t="s">
        <v>1191</v>
      </c>
    </row>
    <row r="131" s="1" customFormat="1">
      <c r="B131" s="36"/>
      <c r="C131" s="37"/>
      <c r="D131" s="234" t="s">
        <v>152</v>
      </c>
      <c r="E131" s="37"/>
      <c r="F131" s="235" t="s">
        <v>1192</v>
      </c>
      <c r="G131" s="37"/>
      <c r="H131" s="37"/>
      <c r="I131" s="147"/>
      <c r="J131" s="37"/>
      <c r="K131" s="37"/>
      <c r="L131" s="41"/>
      <c r="M131" s="236"/>
      <c r="N131" s="84"/>
      <c r="O131" s="84"/>
      <c r="P131" s="84"/>
      <c r="Q131" s="84"/>
      <c r="R131" s="84"/>
      <c r="S131" s="84"/>
      <c r="T131" s="85"/>
      <c r="AT131" s="15" t="s">
        <v>152</v>
      </c>
      <c r="AU131" s="15" t="s">
        <v>86</v>
      </c>
    </row>
    <row r="132" s="1" customFormat="1" ht="36" customHeight="1">
      <c r="B132" s="36"/>
      <c r="C132" s="237" t="s">
        <v>141</v>
      </c>
      <c r="D132" s="237" t="s">
        <v>160</v>
      </c>
      <c r="E132" s="238" t="s">
        <v>1193</v>
      </c>
      <c r="F132" s="239" t="s">
        <v>1194</v>
      </c>
      <c r="G132" s="240" t="s">
        <v>163</v>
      </c>
      <c r="H132" s="241">
        <v>2</v>
      </c>
      <c r="I132" s="242"/>
      <c r="J132" s="243">
        <f>ROUND(I132*H132,2)</f>
        <v>0</v>
      </c>
      <c r="K132" s="239" t="s">
        <v>149</v>
      </c>
      <c r="L132" s="244"/>
      <c r="M132" s="245" t="s">
        <v>1</v>
      </c>
      <c r="N132" s="246" t="s">
        <v>44</v>
      </c>
      <c r="O132" s="84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2" t="s">
        <v>164</v>
      </c>
      <c r="AT132" s="232" t="s">
        <v>160</v>
      </c>
      <c r="AU132" s="232" t="s">
        <v>86</v>
      </c>
      <c r="AY132" s="15" t="s">
        <v>142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86</v>
      </c>
      <c r="BK132" s="233">
        <f>ROUND(I132*H132,2)</f>
        <v>0</v>
      </c>
      <c r="BL132" s="15" t="s">
        <v>164</v>
      </c>
      <c r="BM132" s="232" t="s">
        <v>1195</v>
      </c>
    </row>
    <row r="133" s="1" customFormat="1">
      <c r="B133" s="36"/>
      <c r="C133" s="37"/>
      <c r="D133" s="234" t="s">
        <v>152</v>
      </c>
      <c r="E133" s="37"/>
      <c r="F133" s="235" t="s">
        <v>1194</v>
      </c>
      <c r="G133" s="37"/>
      <c r="H133" s="37"/>
      <c r="I133" s="147"/>
      <c r="J133" s="37"/>
      <c r="K133" s="37"/>
      <c r="L133" s="41"/>
      <c r="M133" s="236"/>
      <c r="N133" s="84"/>
      <c r="O133" s="84"/>
      <c r="P133" s="84"/>
      <c r="Q133" s="84"/>
      <c r="R133" s="84"/>
      <c r="S133" s="84"/>
      <c r="T133" s="85"/>
      <c r="AT133" s="15" t="s">
        <v>152</v>
      </c>
      <c r="AU133" s="15" t="s">
        <v>86</v>
      </c>
    </row>
    <row r="134" s="1" customFormat="1">
      <c r="B134" s="36"/>
      <c r="C134" s="37"/>
      <c r="D134" s="234" t="s">
        <v>166</v>
      </c>
      <c r="E134" s="37"/>
      <c r="F134" s="247" t="s">
        <v>1196</v>
      </c>
      <c r="G134" s="37"/>
      <c r="H134" s="37"/>
      <c r="I134" s="147"/>
      <c r="J134" s="37"/>
      <c r="K134" s="37"/>
      <c r="L134" s="41"/>
      <c r="M134" s="236"/>
      <c r="N134" s="84"/>
      <c r="O134" s="84"/>
      <c r="P134" s="84"/>
      <c r="Q134" s="84"/>
      <c r="R134" s="84"/>
      <c r="S134" s="84"/>
      <c r="T134" s="85"/>
      <c r="AT134" s="15" t="s">
        <v>166</v>
      </c>
      <c r="AU134" s="15" t="s">
        <v>86</v>
      </c>
    </row>
    <row r="135" s="1" customFormat="1" ht="24" customHeight="1">
      <c r="B135" s="36"/>
      <c r="C135" s="237" t="s">
        <v>172</v>
      </c>
      <c r="D135" s="237" t="s">
        <v>160</v>
      </c>
      <c r="E135" s="238" t="s">
        <v>1197</v>
      </c>
      <c r="F135" s="239" t="s">
        <v>1198</v>
      </c>
      <c r="G135" s="240" t="s">
        <v>163</v>
      </c>
      <c r="H135" s="241">
        <v>6</v>
      </c>
      <c r="I135" s="242"/>
      <c r="J135" s="243">
        <f>ROUND(I135*H135,2)</f>
        <v>0</v>
      </c>
      <c r="K135" s="239" t="s">
        <v>149</v>
      </c>
      <c r="L135" s="244"/>
      <c r="M135" s="245" t="s">
        <v>1</v>
      </c>
      <c r="N135" s="246" t="s">
        <v>44</v>
      </c>
      <c r="O135" s="84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32" t="s">
        <v>164</v>
      </c>
      <c r="AT135" s="232" t="s">
        <v>160</v>
      </c>
      <c r="AU135" s="232" t="s">
        <v>86</v>
      </c>
      <c r="AY135" s="15" t="s">
        <v>142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86</v>
      </c>
      <c r="BK135" s="233">
        <f>ROUND(I135*H135,2)</f>
        <v>0</v>
      </c>
      <c r="BL135" s="15" t="s">
        <v>164</v>
      </c>
      <c r="BM135" s="232" t="s">
        <v>1199</v>
      </c>
    </row>
    <row r="136" s="1" customFormat="1">
      <c r="B136" s="36"/>
      <c r="C136" s="37"/>
      <c r="D136" s="234" t="s">
        <v>152</v>
      </c>
      <c r="E136" s="37"/>
      <c r="F136" s="235" t="s">
        <v>1198</v>
      </c>
      <c r="G136" s="37"/>
      <c r="H136" s="37"/>
      <c r="I136" s="147"/>
      <c r="J136" s="37"/>
      <c r="K136" s="37"/>
      <c r="L136" s="41"/>
      <c r="M136" s="236"/>
      <c r="N136" s="84"/>
      <c r="O136" s="84"/>
      <c r="P136" s="84"/>
      <c r="Q136" s="84"/>
      <c r="R136" s="84"/>
      <c r="S136" s="84"/>
      <c r="T136" s="85"/>
      <c r="AT136" s="15" t="s">
        <v>152</v>
      </c>
      <c r="AU136" s="15" t="s">
        <v>86</v>
      </c>
    </row>
    <row r="137" s="1" customFormat="1">
      <c r="B137" s="36"/>
      <c r="C137" s="37"/>
      <c r="D137" s="234" t="s">
        <v>166</v>
      </c>
      <c r="E137" s="37"/>
      <c r="F137" s="247" t="s">
        <v>1200</v>
      </c>
      <c r="G137" s="37"/>
      <c r="H137" s="37"/>
      <c r="I137" s="147"/>
      <c r="J137" s="37"/>
      <c r="K137" s="37"/>
      <c r="L137" s="41"/>
      <c r="M137" s="236"/>
      <c r="N137" s="84"/>
      <c r="O137" s="84"/>
      <c r="P137" s="84"/>
      <c r="Q137" s="84"/>
      <c r="R137" s="84"/>
      <c r="S137" s="84"/>
      <c r="T137" s="85"/>
      <c r="AT137" s="15" t="s">
        <v>166</v>
      </c>
      <c r="AU137" s="15" t="s">
        <v>86</v>
      </c>
    </row>
    <row r="138" s="1" customFormat="1" ht="24" customHeight="1">
      <c r="B138" s="36"/>
      <c r="C138" s="221" t="s">
        <v>176</v>
      </c>
      <c r="D138" s="221" t="s">
        <v>145</v>
      </c>
      <c r="E138" s="222" t="s">
        <v>1201</v>
      </c>
      <c r="F138" s="223" t="s">
        <v>1202</v>
      </c>
      <c r="G138" s="224" t="s">
        <v>163</v>
      </c>
      <c r="H138" s="225">
        <v>6</v>
      </c>
      <c r="I138" s="226"/>
      <c r="J138" s="227">
        <f>ROUND(I138*H138,2)</f>
        <v>0</v>
      </c>
      <c r="K138" s="223" t="s">
        <v>149</v>
      </c>
      <c r="L138" s="41"/>
      <c r="M138" s="228" t="s">
        <v>1</v>
      </c>
      <c r="N138" s="229" t="s">
        <v>44</v>
      </c>
      <c r="O138" s="84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2" t="s">
        <v>86</v>
      </c>
      <c r="AT138" s="232" t="s">
        <v>145</v>
      </c>
      <c r="AU138" s="232" t="s">
        <v>86</v>
      </c>
      <c r="AY138" s="15" t="s">
        <v>142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86</v>
      </c>
      <c r="BK138" s="233">
        <f>ROUND(I138*H138,2)</f>
        <v>0</v>
      </c>
      <c r="BL138" s="15" t="s">
        <v>86</v>
      </c>
      <c r="BM138" s="232" t="s">
        <v>1203</v>
      </c>
    </row>
    <row r="139" s="1" customFormat="1">
      <c r="B139" s="36"/>
      <c r="C139" s="37"/>
      <c r="D139" s="234" t="s">
        <v>152</v>
      </c>
      <c r="E139" s="37"/>
      <c r="F139" s="235" t="s">
        <v>1204</v>
      </c>
      <c r="G139" s="37"/>
      <c r="H139" s="37"/>
      <c r="I139" s="147"/>
      <c r="J139" s="37"/>
      <c r="K139" s="37"/>
      <c r="L139" s="41"/>
      <c r="M139" s="236"/>
      <c r="N139" s="84"/>
      <c r="O139" s="84"/>
      <c r="P139" s="84"/>
      <c r="Q139" s="84"/>
      <c r="R139" s="84"/>
      <c r="S139" s="84"/>
      <c r="T139" s="85"/>
      <c r="AT139" s="15" t="s">
        <v>152</v>
      </c>
      <c r="AU139" s="15" t="s">
        <v>86</v>
      </c>
    </row>
    <row r="140" s="1" customFormat="1" ht="24" customHeight="1">
      <c r="B140" s="36"/>
      <c r="C140" s="237" t="s">
        <v>182</v>
      </c>
      <c r="D140" s="237" t="s">
        <v>160</v>
      </c>
      <c r="E140" s="238" t="s">
        <v>1205</v>
      </c>
      <c r="F140" s="239" t="s">
        <v>1206</v>
      </c>
      <c r="G140" s="240" t="s">
        <v>163</v>
      </c>
      <c r="H140" s="241">
        <v>2</v>
      </c>
      <c r="I140" s="242"/>
      <c r="J140" s="243">
        <f>ROUND(I140*H140,2)</f>
        <v>0</v>
      </c>
      <c r="K140" s="239" t="s">
        <v>149</v>
      </c>
      <c r="L140" s="244"/>
      <c r="M140" s="245" t="s">
        <v>1</v>
      </c>
      <c r="N140" s="246" t="s">
        <v>44</v>
      </c>
      <c r="O140" s="84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2" t="s">
        <v>88</v>
      </c>
      <c r="AT140" s="232" t="s">
        <v>160</v>
      </c>
      <c r="AU140" s="232" t="s">
        <v>86</v>
      </c>
      <c r="AY140" s="15" t="s">
        <v>142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86</v>
      </c>
      <c r="BK140" s="233">
        <f>ROUND(I140*H140,2)</f>
        <v>0</v>
      </c>
      <c r="BL140" s="15" t="s">
        <v>86</v>
      </c>
      <c r="BM140" s="232" t="s">
        <v>1207</v>
      </c>
    </row>
    <row r="141" s="1" customFormat="1">
      <c r="B141" s="36"/>
      <c r="C141" s="37"/>
      <c r="D141" s="234" t="s">
        <v>152</v>
      </c>
      <c r="E141" s="37"/>
      <c r="F141" s="235" t="s">
        <v>1206</v>
      </c>
      <c r="G141" s="37"/>
      <c r="H141" s="37"/>
      <c r="I141" s="147"/>
      <c r="J141" s="37"/>
      <c r="K141" s="37"/>
      <c r="L141" s="41"/>
      <c r="M141" s="236"/>
      <c r="N141" s="84"/>
      <c r="O141" s="84"/>
      <c r="P141" s="84"/>
      <c r="Q141" s="84"/>
      <c r="R141" s="84"/>
      <c r="S141" s="84"/>
      <c r="T141" s="85"/>
      <c r="AT141" s="15" t="s">
        <v>152</v>
      </c>
      <c r="AU141" s="15" t="s">
        <v>86</v>
      </c>
    </row>
    <row r="142" s="1" customFormat="1">
      <c r="B142" s="36"/>
      <c r="C142" s="37"/>
      <c r="D142" s="234" t="s">
        <v>166</v>
      </c>
      <c r="E142" s="37"/>
      <c r="F142" s="247" t="s">
        <v>1208</v>
      </c>
      <c r="G142" s="37"/>
      <c r="H142" s="37"/>
      <c r="I142" s="147"/>
      <c r="J142" s="37"/>
      <c r="K142" s="37"/>
      <c r="L142" s="41"/>
      <c r="M142" s="236"/>
      <c r="N142" s="84"/>
      <c r="O142" s="84"/>
      <c r="P142" s="84"/>
      <c r="Q142" s="84"/>
      <c r="R142" s="84"/>
      <c r="S142" s="84"/>
      <c r="T142" s="85"/>
      <c r="AT142" s="15" t="s">
        <v>166</v>
      </c>
      <c r="AU142" s="15" t="s">
        <v>86</v>
      </c>
    </row>
    <row r="143" s="1" customFormat="1" ht="24" customHeight="1">
      <c r="B143" s="36"/>
      <c r="C143" s="221" t="s">
        <v>179</v>
      </c>
      <c r="D143" s="221" t="s">
        <v>145</v>
      </c>
      <c r="E143" s="222" t="s">
        <v>1209</v>
      </c>
      <c r="F143" s="223" t="s">
        <v>1210</v>
      </c>
      <c r="G143" s="224" t="s">
        <v>163</v>
      </c>
      <c r="H143" s="225">
        <v>2</v>
      </c>
      <c r="I143" s="226"/>
      <c r="J143" s="227">
        <f>ROUND(I143*H143,2)</f>
        <v>0</v>
      </c>
      <c r="K143" s="223" t="s">
        <v>149</v>
      </c>
      <c r="L143" s="41"/>
      <c r="M143" s="228" t="s">
        <v>1</v>
      </c>
      <c r="N143" s="229" t="s">
        <v>44</v>
      </c>
      <c r="O143" s="84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32" t="s">
        <v>190</v>
      </c>
      <c r="AT143" s="232" t="s">
        <v>145</v>
      </c>
      <c r="AU143" s="232" t="s">
        <v>86</v>
      </c>
      <c r="AY143" s="15" t="s">
        <v>142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86</v>
      </c>
      <c r="BK143" s="233">
        <f>ROUND(I143*H143,2)</f>
        <v>0</v>
      </c>
      <c r="BL143" s="15" t="s">
        <v>190</v>
      </c>
      <c r="BM143" s="232" t="s">
        <v>1211</v>
      </c>
    </row>
    <row r="144" s="1" customFormat="1">
      <c r="B144" s="36"/>
      <c r="C144" s="37"/>
      <c r="D144" s="234" t="s">
        <v>152</v>
      </c>
      <c r="E144" s="37"/>
      <c r="F144" s="235" t="s">
        <v>1210</v>
      </c>
      <c r="G144" s="37"/>
      <c r="H144" s="37"/>
      <c r="I144" s="147"/>
      <c r="J144" s="37"/>
      <c r="K144" s="37"/>
      <c r="L144" s="41"/>
      <c r="M144" s="236"/>
      <c r="N144" s="84"/>
      <c r="O144" s="84"/>
      <c r="P144" s="84"/>
      <c r="Q144" s="84"/>
      <c r="R144" s="84"/>
      <c r="S144" s="84"/>
      <c r="T144" s="85"/>
      <c r="AT144" s="15" t="s">
        <v>152</v>
      </c>
      <c r="AU144" s="15" t="s">
        <v>86</v>
      </c>
    </row>
    <row r="145" s="1" customFormat="1">
      <c r="B145" s="36"/>
      <c r="C145" s="37"/>
      <c r="D145" s="234" t="s">
        <v>166</v>
      </c>
      <c r="E145" s="37"/>
      <c r="F145" s="247" t="s">
        <v>1212</v>
      </c>
      <c r="G145" s="37"/>
      <c r="H145" s="37"/>
      <c r="I145" s="147"/>
      <c r="J145" s="37"/>
      <c r="K145" s="37"/>
      <c r="L145" s="41"/>
      <c r="M145" s="236"/>
      <c r="N145" s="84"/>
      <c r="O145" s="84"/>
      <c r="P145" s="84"/>
      <c r="Q145" s="84"/>
      <c r="R145" s="84"/>
      <c r="S145" s="84"/>
      <c r="T145" s="85"/>
      <c r="AT145" s="15" t="s">
        <v>166</v>
      </c>
      <c r="AU145" s="15" t="s">
        <v>86</v>
      </c>
    </row>
    <row r="146" s="1" customFormat="1" ht="24" customHeight="1">
      <c r="B146" s="36"/>
      <c r="C146" s="237" t="s">
        <v>193</v>
      </c>
      <c r="D146" s="237" t="s">
        <v>160</v>
      </c>
      <c r="E146" s="238" t="s">
        <v>1213</v>
      </c>
      <c r="F146" s="239" t="s">
        <v>1214</v>
      </c>
      <c r="G146" s="240" t="s">
        <v>163</v>
      </c>
      <c r="H146" s="241">
        <v>10</v>
      </c>
      <c r="I146" s="242"/>
      <c r="J146" s="243">
        <f>ROUND(I146*H146,2)</f>
        <v>0</v>
      </c>
      <c r="K146" s="239" t="s">
        <v>149</v>
      </c>
      <c r="L146" s="244"/>
      <c r="M146" s="245" t="s">
        <v>1</v>
      </c>
      <c r="N146" s="246" t="s">
        <v>44</v>
      </c>
      <c r="O146" s="84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2" t="s">
        <v>164</v>
      </c>
      <c r="AT146" s="232" t="s">
        <v>160</v>
      </c>
      <c r="AU146" s="232" t="s">
        <v>86</v>
      </c>
      <c r="AY146" s="15" t="s">
        <v>142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86</v>
      </c>
      <c r="BK146" s="233">
        <f>ROUND(I146*H146,2)</f>
        <v>0</v>
      </c>
      <c r="BL146" s="15" t="s">
        <v>164</v>
      </c>
      <c r="BM146" s="232" t="s">
        <v>1215</v>
      </c>
    </row>
    <row r="147" s="1" customFormat="1">
      <c r="B147" s="36"/>
      <c r="C147" s="37"/>
      <c r="D147" s="234" t="s">
        <v>152</v>
      </c>
      <c r="E147" s="37"/>
      <c r="F147" s="235" t="s">
        <v>1214</v>
      </c>
      <c r="G147" s="37"/>
      <c r="H147" s="37"/>
      <c r="I147" s="147"/>
      <c r="J147" s="37"/>
      <c r="K147" s="37"/>
      <c r="L147" s="41"/>
      <c r="M147" s="236"/>
      <c r="N147" s="84"/>
      <c r="O147" s="84"/>
      <c r="P147" s="84"/>
      <c r="Q147" s="84"/>
      <c r="R147" s="84"/>
      <c r="S147" s="84"/>
      <c r="T147" s="85"/>
      <c r="AT147" s="15" t="s">
        <v>152</v>
      </c>
      <c r="AU147" s="15" t="s">
        <v>86</v>
      </c>
    </row>
    <row r="148" s="1" customFormat="1">
      <c r="B148" s="36"/>
      <c r="C148" s="37"/>
      <c r="D148" s="234" t="s">
        <v>166</v>
      </c>
      <c r="E148" s="37"/>
      <c r="F148" s="247" t="s">
        <v>1216</v>
      </c>
      <c r="G148" s="37"/>
      <c r="H148" s="37"/>
      <c r="I148" s="147"/>
      <c r="J148" s="37"/>
      <c r="K148" s="37"/>
      <c r="L148" s="41"/>
      <c r="M148" s="236"/>
      <c r="N148" s="84"/>
      <c r="O148" s="84"/>
      <c r="P148" s="84"/>
      <c r="Q148" s="84"/>
      <c r="R148" s="84"/>
      <c r="S148" s="84"/>
      <c r="T148" s="85"/>
      <c r="AT148" s="15" t="s">
        <v>166</v>
      </c>
      <c r="AU148" s="15" t="s">
        <v>86</v>
      </c>
    </row>
    <row r="149" s="1" customFormat="1" ht="36" customHeight="1">
      <c r="B149" s="36"/>
      <c r="C149" s="237" t="s">
        <v>198</v>
      </c>
      <c r="D149" s="237" t="s">
        <v>160</v>
      </c>
      <c r="E149" s="238" t="s">
        <v>1217</v>
      </c>
      <c r="F149" s="239" t="s">
        <v>1218</v>
      </c>
      <c r="G149" s="240" t="s">
        <v>163</v>
      </c>
      <c r="H149" s="241">
        <v>10</v>
      </c>
      <c r="I149" s="242"/>
      <c r="J149" s="243">
        <f>ROUND(I149*H149,2)</f>
        <v>0</v>
      </c>
      <c r="K149" s="239" t="s">
        <v>149</v>
      </c>
      <c r="L149" s="244"/>
      <c r="M149" s="245" t="s">
        <v>1</v>
      </c>
      <c r="N149" s="246" t="s">
        <v>44</v>
      </c>
      <c r="O149" s="84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32" t="s">
        <v>164</v>
      </c>
      <c r="AT149" s="232" t="s">
        <v>160</v>
      </c>
      <c r="AU149" s="232" t="s">
        <v>86</v>
      </c>
      <c r="AY149" s="15" t="s">
        <v>142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86</v>
      </c>
      <c r="BK149" s="233">
        <f>ROUND(I149*H149,2)</f>
        <v>0</v>
      </c>
      <c r="BL149" s="15" t="s">
        <v>164</v>
      </c>
      <c r="BM149" s="232" t="s">
        <v>1219</v>
      </c>
    </row>
    <row r="150" s="1" customFormat="1">
      <c r="B150" s="36"/>
      <c r="C150" s="37"/>
      <c r="D150" s="234" t="s">
        <v>152</v>
      </c>
      <c r="E150" s="37"/>
      <c r="F150" s="235" t="s">
        <v>1218</v>
      </c>
      <c r="G150" s="37"/>
      <c r="H150" s="37"/>
      <c r="I150" s="147"/>
      <c r="J150" s="37"/>
      <c r="K150" s="37"/>
      <c r="L150" s="41"/>
      <c r="M150" s="236"/>
      <c r="N150" s="84"/>
      <c r="O150" s="84"/>
      <c r="P150" s="84"/>
      <c r="Q150" s="84"/>
      <c r="R150" s="84"/>
      <c r="S150" s="84"/>
      <c r="T150" s="85"/>
      <c r="AT150" s="15" t="s">
        <v>152</v>
      </c>
      <c r="AU150" s="15" t="s">
        <v>86</v>
      </c>
    </row>
    <row r="151" s="1" customFormat="1">
      <c r="B151" s="36"/>
      <c r="C151" s="37"/>
      <c r="D151" s="234" t="s">
        <v>166</v>
      </c>
      <c r="E151" s="37"/>
      <c r="F151" s="247" t="s">
        <v>1220</v>
      </c>
      <c r="G151" s="37"/>
      <c r="H151" s="37"/>
      <c r="I151" s="147"/>
      <c r="J151" s="37"/>
      <c r="K151" s="37"/>
      <c r="L151" s="41"/>
      <c r="M151" s="236"/>
      <c r="N151" s="84"/>
      <c r="O151" s="84"/>
      <c r="P151" s="84"/>
      <c r="Q151" s="84"/>
      <c r="R151" s="84"/>
      <c r="S151" s="84"/>
      <c r="T151" s="85"/>
      <c r="AT151" s="15" t="s">
        <v>166</v>
      </c>
      <c r="AU151" s="15" t="s">
        <v>86</v>
      </c>
    </row>
    <row r="152" s="1" customFormat="1" ht="24" customHeight="1">
      <c r="B152" s="36"/>
      <c r="C152" s="237" t="s">
        <v>204</v>
      </c>
      <c r="D152" s="237" t="s">
        <v>160</v>
      </c>
      <c r="E152" s="238" t="s">
        <v>1221</v>
      </c>
      <c r="F152" s="239" t="s">
        <v>1222</v>
      </c>
      <c r="G152" s="240" t="s">
        <v>163</v>
      </c>
      <c r="H152" s="241">
        <v>10</v>
      </c>
      <c r="I152" s="242"/>
      <c r="J152" s="243">
        <f>ROUND(I152*H152,2)</f>
        <v>0</v>
      </c>
      <c r="K152" s="239" t="s">
        <v>149</v>
      </c>
      <c r="L152" s="244"/>
      <c r="M152" s="245" t="s">
        <v>1</v>
      </c>
      <c r="N152" s="246" t="s">
        <v>44</v>
      </c>
      <c r="O152" s="84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32" t="s">
        <v>164</v>
      </c>
      <c r="AT152" s="232" t="s">
        <v>160</v>
      </c>
      <c r="AU152" s="232" t="s">
        <v>86</v>
      </c>
      <c r="AY152" s="15" t="s">
        <v>142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86</v>
      </c>
      <c r="BK152" s="233">
        <f>ROUND(I152*H152,2)</f>
        <v>0</v>
      </c>
      <c r="BL152" s="15" t="s">
        <v>164</v>
      </c>
      <c r="BM152" s="232" t="s">
        <v>1223</v>
      </c>
    </row>
    <row r="153" s="1" customFormat="1">
      <c r="B153" s="36"/>
      <c r="C153" s="37"/>
      <c r="D153" s="234" t="s">
        <v>152</v>
      </c>
      <c r="E153" s="37"/>
      <c r="F153" s="235" t="s">
        <v>1222</v>
      </c>
      <c r="G153" s="37"/>
      <c r="H153" s="37"/>
      <c r="I153" s="147"/>
      <c r="J153" s="37"/>
      <c r="K153" s="37"/>
      <c r="L153" s="41"/>
      <c r="M153" s="236"/>
      <c r="N153" s="84"/>
      <c r="O153" s="84"/>
      <c r="P153" s="84"/>
      <c r="Q153" s="84"/>
      <c r="R153" s="84"/>
      <c r="S153" s="84"/>
      <c r="T153" s="85"/>
      <c r="AT153" s="15" t="s">
        <v>152</v>
      </c>
      <c r="AU153" s="15" t="s">
        <v>86</v>
      </c>
    </row>
    <row r="154" s="1" customFormat="1">
      <c r="B154" s="36"/>
      <c r="C154" s="37"/>
      <c r="D154" s="234" t="s">
        <v>166</v>
      </c>
      <c r="E154" s="37"/>
      <c r="F154" s="247" t="s">
        <v>1224</v>
      </c>
      <c r="G154" s="37"/>
      <c r="H154" s="37"/>
      <c r="I154" s="147"/>
      <c r="J154" s="37"/>
      <c r="K154" s="37"/>
      <c r="L154" s="41"/>
      <c r="M154" s="236"/>
      <c r="N154" s="84"/>
      <c r="O154" s="84"/>
      <c r="P154" s="84"/>
      <c r="Q154" s="84"/>
      <c r="R154" s="84"/>
      <c r="S154" s="84"/>
      <c r="T154" s="85"/>
      <c r="AT154" s="15" t="s">
        <v>166</v>
      </c>
      <c r="AU154" s="15" t="s">
        <v>86</v>
      </c>
    </row>
    <row r="155" s="1" customFormat="1" ht="24" customHeight="1">
      <c r="B155" s="36"/>
      <c r="C155" s="237" t="s">
        <v>209</v>
      </c>
      <c r="D155" s="237" t="s">
        <v>160</v>
      </c>
      <c r="E155" s="238" t="s">
        <v>1225</v>
      </c>
      <c r="F155" s="239" t="s">
        <v>1226</v>
      </c>
      <c r="G155" s="240" t="s">
        <v>163</v>
      </c>
      <c r="H155" s="241">
        <v>6</v>
      </c>
      <c r="I155" s="242"/>
      <c r="J155" s="243">
        <f>ROUND(I155*H155,2)</f>
        <v>0</v>
      </c>
      <c r="K155" s="239" t="s">
        <v>149</v>
      </c>
      <c r="L155" s="244"/>
      <c r="M155" s="245" t="s">
        <v>1</v>
      </c>
      <c r="N155" s="246" t="s">
        <v>44</v>
      </c>
      <c r="O155" s="84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32" t="s">
        <v>164</v>
      </c>
      <c r="AT155" s="232" t="s">
        <v>160</v>
      </c>
      <c r="AU155" s="232" t="s">
        <v>86</v>
      </c>
      <c r="AY155" s="15" t="s">
        <v>142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5" t="s">
        <v>86</v>
      </c>
      <c r="BK155" s="233">
        <f>ROUND(I155*H155,2)</f>
        <v>0</v>
      </c>
      <c r="BL155" s="15" t="s">
        <v>164</v>
      </c>
      <c r="BM155" s="232" t="s">
        <v>1227</v>
      </c>
    </row>
    <row r="156" s="1" customFormat="1">
      <c r="B156" s="36"/>
      <c r="C156" s="37"/>
      <c r="D156" s="234" t="s">
        <v>152</v>
      </c>
      <c r="E156" s="37"/>
      <c r="F156" s="235" t="s">
        <v>1226</v>
      </c>
      <c r="G156" s="37"/>
      <c r="H156" s="37"/>
      <c r="I156" s="147"/>
      <c r="J156" s="37"/>
      <c r="K156" s="37"/>
      <c r="L156" s="41"/>
      <c r="M156" s="236"/>
      <c r="N156" s="84"/>
      <c r="O156" s="84"/>
      <c r="P156" s="84"/>
      <c r="Q156" s="84"/>
      <c r="R156" s="84"/>
      <c r="S156" s="84"/>
      <c r="T156" s="85"/>
      <c r="AT156" s="15" t="s">
        <v>152</v>
      </c>
      <c r="AU156" s="15" t="s">
        <v>86</v>
      </c>
    </row>
    <row r="157" s="1" customFormat="1">
      <c r="B157" s="36"/>
      <c r="C157" s="37"/>
      <c r="D157" s="234" t="s">
        <v>166</v>
      </c>
      <c r="E157" s="37"/>
      <c r="F157" s="247" t="s">
        <v>1228</v>
      </c>
      <c r="G157" s="37"/>
      <c r="H157" s="37"/>
      <c r="I157" s="147"/>
      <c r="J157" s="37"/>
      <c r="K157" s="37"/>
      <c r="L157" s="41"/>
      <c r="M157" s="236"/>
      <c r="N157" s="84"/>
      <c r="O157" s="84"/>
      <c r="P157" s="84"/>
      <c r="Q157" s="84"/>
      <c r="R157" s="84"/>
      <c r="S157" s="84"/>
      <c r="T157" s="85"/>
      <c r="AT157" s="15" t="s">
        <v>166</v>
      </c>
      <c r="AU157" s="15" t="s">
        <v>86</v>
      </c>
    </row>
    <row r="158" s="1" customFormat="1" ht="24" customHeight="1">
      <c r="B158" s="36"/>
      <c r="C158" s="221" t="s">
        <v>214</v>
      </c>
      <c r="D158" s="221" t="s">
        <v>145</v>
      </c>
      <c r="E158" s="222" t="s">
        <v>1229</v>
      </c>
      <c r="F158" s="223" t="s">
        <v>1230</v>
      </c>
      <c r="G158" s="224" t="s">
        <v>163</v>
      </c>
      <c r="H158" s="225">
        <v>10</v>
      </c>
      <c r="I158" s="226"/>
      <c r="J158" s="227">
        <f>ROUND(I158*H158,2)</f>
        <v>0</v>
      </c>
      <c r="K158" s="223" t="s">
        <v>149</v>
      </c>
      <c r="L158" s="41"/>
      <c r="M158" s="228" t="s">
        <v>1</v>
      </c>
      <c r="N158" s="229" t="s">
        <v>44</v>
      </c>
      <c r="O158" s="84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2" t="s">
        <v>190</v>
      </c>
      <c r="AT158" s="232" t="s">
        <v>145</v>
      </c>
      <c r="AU158" s="232" t="s">
        <v>86</v>
      </c>
      <c r="AY158" s="15" t="s">
        <v>142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5" t="s">
        <v>86</v>
      </c>
      <c r="BK158" s="233">
        <f>ROUND(I158*H158,2)</f>
        <v>0</v>
      </c>
      <c r="BL158" s="15" t="s">
        <v>190</v>
      </c>
      <c r="BM158" s="232" t="s">
        <v>1231</v>
      </c>
    </row>
    <row r="159" s="1" customFormat="1">
      <c r="B159" s="36"/>
      <c r="C159" s="37"/>
      <c r="D159" s="234" t="s">
        <v>152</v>
      </c>
      <c r="E159" s="37"/>
      <c r="F159" s="235" t="s">
        <v>1232</v>
      </c>
      <c r="G159" s="37"/>
      <c r="H159" s="37"/>
      <c r="I159" s="147"/>
      <c r="J159" s="37"/>
      <c r="K159" s="37"/>
      <c r="L159" s="41"/>
      <c r="M159" s="236"/>
      <c r="N159" s="84"/>
      <c r="O159" s="84"/>
      <c r="P159" s="84"/>
      <c r="Q159" s="84"/>
      <c r="R159" s="84"/>
      <c r="S159" s="84"/>
      <c r="T159" s="85"/>
      <c r="AT159" s="15" t="s">
        <v>152</v>
      </c>
      <c r="AU159" s="15" t="s">
        <v>86</v>
      </c>
    </row>
    <row r="160" s="1" customFormat="1" ht="36" customHeight="1">
      <c r="B160" s="36"/>
      <c r="C160" s="221" t="s">
        <v>219</v>
      </c>
      <c r="D160" s="221" t="s">
        <v>145</v>
      </c>
      <c r="E160" s="222" t="s">
        <v>1233</v>
      </c>
      <c r="F160" s="223" t="s">
        <v>1234</v>
      </c>
      <c r="G160" s="224" t="s">
        <v>163</v>
      </c>
      <c r="H160" s="225">
        <v>26</v>
      </c>
      <c r="I160" s="226"/>
      <c r="J160" s="227">
        <f>ROUND(I160*H160,2)</f>
        <v>0</v>
      </c>
      <c r="K160" s="223" t="s">
        <v>149</v>
      </c>
      <c r="L160" s="41"/>
      <c r="M160" s="228" t="s">
        <v>1</v>
      </c>
      <c r="N160" s="229" t="s">
        <v>44</v>
      </c>
      <c r="O160" s="84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32" t="s">
        <v>190</v>
      </c>
      <c r="AT160" s="232" t="s">
        <v>145</v>
      </c>
      <c r="AU160" s="232" t="s">
        <v>86</v>
      </c>
      <c r="AY160" s="15" t="s">
        <v>142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5" t="s">
        <v>86</v>
      </c>
      <c r="BK160" s="233">
        <f>ROUND(I160*H160,2)</f>
        <v>0</v>
      </c>
      <c r="BL160" s="15" t="s">
        <v>190</v>
      </c>
      <c r="BM160" s="232" t="s">
        <v>1235</v>
      </c>
    </row>
    <row r="161" s="1" customFormat="1">
      <c r="B161" s="36"/>
      <c r="C161" s="37"/>
      <c r="D161" s="234" t="s">
        <v>152</v>
      </c>
      <c r="E161" s="37"/>
      <c r="F161" s="235" t="s">
        <v>1236</v>
      </c>
      <c r="G161" s="37"/>
      <c r="H161" s="37"/>
      <c r="I161" s="147"/>
      <c r="J161" s="37"/>
      <c r="K161" s="37"/>
      <c r="L161" s="41"/>
      <c r="M161" s="236"/>
      <c r="N161" s="84"/>
      <c r="O161" s="84"/>
      <c r="P161" s="84"/>
      <c r="Q161" s="84"/>
      <c r="R161" s="84"/>
      <c r="S161" s="84"/>
      <c r="T161" s="85"/>
      <c r="AT161" s="15" t="s">
        <v>152</v>
      </c>
      <c r="AU161" s="15" t="s">
        <v>86</v>
      </c>
    </row>
    <row r="162" s="1" customFormat="1">
      <c r="B162" s="36"/>
      <c r="C162" s="37"/>
      <c r="D162" s="234" t="s">
        <v>166</v>
      </c>
      <c r="E162" s="37"/>
      <c r="F162" s="247" t="s">
        <v>1237</v>
      </c>
      <c r="G162" s="37"/>
      <c r="H162" s="37"/>
      <c r="I162" s="147"/>
      <c r="J162" s="37"/>
      <c r="K162" s="37"/>
      <c r="L162" s="41"/>
      <c r="M162" s="236"/>
      <c r="N162" s="84"/>
      <c r="O162" s="84"/>
      <c r="P162" s="84"/>
      <c r="Q162" s="84"/>
      <c r="R162" s="84"/>
      <c r="S162" s="84"/>
      <c r="T162" s="85"/>
      <c r="AT162" s="15" t="s">
        <v>166</v>
      </c>
      <c r="AU162" s="15" t="s">
        <v>86</v>
      </c>
    </row>
    <row r="163" s="1" customFormat="1" ht="36" customHeight="1">
      <c r="B163" s="36"/>
      <c r="C163" s="237" t="s">
        <v>8</v>
      </c>
      <c r="D163" s="237" t="s">
        <v>160</v>
      </c>
      <c r="E163" s="238" t="s">
        <v>1238</v>
      </c>
      <c r="F163" s="239" t="s">
        <v>1239</v>
      </c>
      <c r="G163" s="240" t="s">
        <v>163</v>
      </c>
      <c r="H163" s="241">
        <v>1</v>
      </c>
      <c r="I163" s="242"/>
      <c r="J163" s="243">
        <f>ROUND(I163*H163,2)</f>
        <v>0</v>
      </c>
      <c r="K163" s="239" t="s">
        <v>149</v>
      </c>
      <c r="L163" s="244"/>
      <c r="M163" s="245" t="s">
        <v>1</v>
      </c>
      <c r="N163" s="246" t="s">
        <v>44</v>
      </c>
      <c r="O163" s="84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AR163" s="232" t="s">
        <v>88</v>
      </c>
      <c r="AT163" s="232" t="s">
        <v>160</v>
      </c>
      <c r="AU163" s="232" t="s">
        <v>86</v>
      </c>
      <c r="AY163" s="15" t="s">
        <v>142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5" t="s">
        <v>86</v>
      </c>
      <c r="BK163" s="233">
        <f>ROUND(I163*H163,2)</f>
        <v>0</v>
      </c>
      <c r="BL163" s="15" t="s">
        <v>86</v>
      </c>
      <c r="BM163" s="232" t="s">
        <v>1240</v>
      </c>
    </row>
    <row r="164" s="1" customFormat="1">
      <c r="B164" s="36"/>
      <c r="C164" s="37"/>
      <c r="D164" s="234" t="s">
        <v>152</v>
      </c>
      <c r="E164" s="37"/>
      <c r="F164" s="235" t="s">
        <v>1239</v>
      </c>
      <c r="G164" s="37"/>
      <c r="H164" s="37"/>
      <c r="I164" s="147"/>
      <c r="J164" s="37"/>
      <c r="K164" s="37"/>
      <c r="L164" s="41"/>
      <c r="M164" s="236"/>
      <c r="N164" s="84"/>
      <c r="O164" s="84"/>
      <c r="P164" s="84"/>
      <c r="Q164" s="84"/>
      <c r="R164" s="84"/>
      <c r="S164" s="84"/>
      <c r="T164" s="85"/>
      <c r="AT164" s="15" t="s">
        <v>152</v>
      </c>
      <c r="AU164" s="15" t="s">
        <v>86</v>
      </c>
    </row>
    <row r="165" s="1" customFormat="1" ht="36" customHeight="1">
      <c r="B165" s="36"/>
      <c r="C165" s="221" t="s">
        <v>228</v>
      </c>
      <c r="D165" s="221" t="s">
        <v>145</v>
      </c>
      <c r="E165" s="222" t="s">
        <v>1241</v>
      </c>
      <c r="F165" s="223" t="s">
        <v>1242</v>
      </c>
      <c r="G165" s="224" t="s">
        <v>163</v>
      </c>
      <c r="H165" s="225">
        <v>1</v>
      </c>
      <c r="I165" s="226"/>
      <c r="J165" s="227">
        <f>ROUND(I165*H165,2)</f>
        <v>0</v>
      </c>
      <c r="K165" s="223" t="s">
        <v>149</v>
      </c>
      <c r="L165" s="41"/>
      <c r="M165" s="228" t="s">
        <v>1</v>
      </c>
      <c r="N165" s="229" t="s">
        <v>44</v>
      </c>
      <c r="O165" s="84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32" t="s">
        <v>86</v>
      </c>
      <c r="AT165" s="232" t="s">
        <v>145</v>
      </c>
      <c r="AU165" s="232" t="s">
        <v>86</v>
      </c>
      <c r="AY165" s="15" t="s">
        <v>142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5" t="s">
        <v>86</v>
      </c>
      <c r="BK165" s="233">
        <f>ROUND(I165*H165,2)</f>
        <v>0</v>
      </c>
      <c r="BL165" s="15" t="s">
        <v>86</v>
      </c>
      <c r="BM165" s="232" t="s">
        <v>1243</v>
      </c>
    </row>
    <row r="166" s="1" customFormat="1">
      <c r="B166" s="36"/>
      <c r="C166" s="37"/>
      <c r="D166" s="234" t="s">
        <v>152</v>
      </c>
      <c r="E166" s="37"/>
      <c r="F166" s="235" t="s">
        <v>1244</v>
      </c>
      <c r="G166" s="37"/>
      <c r="H166" s="37"/>
      <c r="I166" s="147"/>
      <c r="J166" s="37"/>
      <c r="K166" s="37"/>
      <c r="L166" s="41"/>
      <c r="M166" s="236"/>
      <c r="N166" s="84"/>
      <c r="O166" s="84"/>
      <c r="P166" s="84"/>
      <c r="Q166" s="84"/>
      <c r="R166" s="84"/>
      <c r="S166" s="84"/>
      <c r="T166" s="85"/>
      <c r="AT166" s="15" t="s">
        <v>152</v>
      </c>
      <c r="AU166" s="15" t="s">
        <v>86</v>
      </c>
    </row>
    <row r="167" s="1" customFormat="1" ht="36" customHeight="1">
      <c r="B167" s="36"/>
      <c r="C167" s="237" t="s">
        <v>234</v>
      </c>
      <c r="D167" s="237" t="s">
        <v>160</v>
      </c>
      <c r="E167" s="238" t="s">
        <v>1245</v>
      </c>
      <c r="F167" s="239" t="s">
        <v>1246</v>
      </c>
      <c r="G167" s="240" t="s">
        <v>163</v>
      </c>
      <c r="H167" s="241">
        <v>140</v>
      </c>
      <c r="I167" s="242"/>
      <c r="J167" s="243">
        <f>ROUND(I167*H167,2)</f>
        <v>0</v>
      </c>
      <c r="K167" s="239" t="s">
        <v>201</v>
      </c>
      <c r="L167" s="244"/>
      <c r="M167" s="245" t="s">
        <v>1</v>
      </c>
      <c r="N167" s="246" t="s">
        <v>44</v>
      </c>
      <c r="O167" s="84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32" t="s">
        <v>164</v>
      </c>
      <c r="AT167" s="232" t="s">
        <v>160</v>
      </c>
      <c r="AU167" s="232" t="s">
        <v>86</v>
      </c>
      <c r="AY167" s="15" t="s">
        <v>142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5" t="s">
        <v>86</v>
      </c>
      <c r="BK167" s="233">
        <f>ROUND(I167*H167,2)</f>
        <v>0</v>
      </c>
      <c r="BL167" s="15" t="s">
        <v>164</v>
      </c>
      <c r="BM167" s="232" t="s">
        <v>1247</v>
      </c>
    </row>
    <row r="168" s="1" customFormat="1">
      <c r="B168" s="36"/>
      <c r="C168" s="37"/>
      <c r="D168" s="234" t="s">
        <v>152</v>
      </c>
      <c r="E168" s="37"/>
      <c r="F168" s="235" t="s">
        <v>1246</v>
      </c>
      <c r="G168" s="37"/>
      <c r="H168" s="37"/>
      <c r="I168" s="147"/>
      <c r="J168" s="37"/>
      <c r="K168" s="37"/>
      <c r="L168" s="41"/>
      <c r="M168" s="236"/>
      <c r="N168" s="84"/>
      <c r="O168" s="84"/>
      <c r="P168" s="84"/>
      <c r="Q168" s="84"/>
      <c r="R168" s="84"/>
      <c r="S168" s="84"/>
      <c r="T168" s="85"/>
      <c r="AT168" s="15" t="s">
        <v>152</v>
      </c>
      <c r="AU168" s="15" t="s">
        <v>86</v>
      </c>
    </row>
    <row r="169" s="1" customFormat="1">
      <c r="B169" s="36"/>
      <c r="C169" s="37"/>
      <c r="D169" s="234" t="s">
        <v>166</v>
      </c>
      <c r="E169" s="37"/>
      <c r="F169" s="247" t="s">
        <v>1248</v>
      </c>
      <c r="G169" s="37"/>
      <c r="H169" s="37"/>
      <c r="I169" s="147"/>
      <c r="J169" s="37"/>
      <c r="K169" s="37"/>
      <c r="L169" s="41"/>
      <c r="M169" s="236"/>
      <c r="N169" s="84"/>
      <c r="O169" s="84"/>
      <c r="P169" s="84"/>
      <c r="Q169" s="84"/>
      <c r="R169" s="84"/>
      <c r="S169" s="84"/>
      <c r="T169" s="85"/>
      <c r="AT169" s="15" t="s">
        <v>166</v>
      </c>
      <c r="AU169" s="15" t="s">
        <v>86</v>
      </c>
    </row>
    <row r="170" s="1" customFormat="1" ht="36" customHeight="1">
      <c r="B170" s="36"/>
      <c r="C170" s="237" t="s">
        <v>239</v>
      </c>
      <c r="D170" s="237" t="s">
        <v>160</v>
      </c>
      <c r="E170" s="238" t="s">
        <v>1249</v>
      </c>
      <c r="F170" s="239" t="s">
        <v>1250</v>
      </c>
      <c r="G170" s="240" t="s">
        <v>163</v>
      </c>
      <c r="H170" s="241">
        <v>140</v>
      </c>
      <c r="I170" s="242"/>
      <c r="J170" s="243">
        <f>ROUND(I170*H170,2)</f>
        <v>0</v>
      </c>
      <c r="K170" s="239" t="s">
        <v>201</v>
      </c>
      <c r="L170" s="244"/>
      <c r="M170" s="245" t="s">
        <v>1</v>
      </c>
      <c r="N170" s="246" t="s">
        <v>44</v>
      </c>
      <c r="O170" s="84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32" t="s">
        <v>164</v>
      </c>
      <c r="AT170" s="232" t="s">
        <v>160</v>
      </c>
      <c r="AU170" s="232" t="s">
        <v>86</v>
      </c>
      <c r="AY170" s="15" t="s">
        <v>142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5" t="s">
        <v>86</v>
      </c>
      <c r="BK170" s="233">
        <f>ROUND(I170*H170,2)</f>
        <v>0</v>
      </c>
      <c r="BL170" s="15" t="s">
        <v>164</v>
      </c>
      <c r="BM170" s="232" t="s">
        <v>1251</v>
      </c>
    </row>
    <row r="171" s="1" customFormat="1">
      <c r="B171" s="36"/>
      <c r="C171" s="37"/>
      <c r="D171" s="234" t="s">
        <v>152</v>
      </c>
      <c r="E171" s="37"/>
      <c r="F171" s="235" t="s">
        <v>1250</v>
      </c>
      <c r="G171" s="37"/>
      <c r="H171" s="37"/>
      <c r="I171" s="147"/>
      <c r="J171" s="37"/>
      <c r="K171" s="37"/>
      <c r="L171" s="41"/>
      <c r="M171" s="236"/>
      <c r="N171" s="84"/>
      <c r="O171" s="84"/>
      <c r="P171" s="84"/>
      <c r="Q171" s="84"/>
      <c r="R171" s="84"/>
      <c r="S171" s="84"/>
      <c r="T171" s="85"/>
      <c r="AT171" s="15" t="s">
        <v>152</v>
      </c>
      <c r="AU171" s="15" t="s">
        <v>86</v>
      </c>
    </row>
    <row r="172" s="1" customFormat="1">
      <c r="B172" s="36"/>
      <c r="C172" s="37"/>
      <c r="D172" s="234" t="s">
        <v>166</v>
      </c>
      <c r="E172" s="37"/>
      <c r="F172" s="247" t="s">
        <v>1252</v>
      </c>
      <c r="G172" s="37"/>
      <c r="H172" s="37"/>
      <c r="I172" s="147"/>
      <c r="J172" s="37"/>
      <c r="K172" s="37"/>
      <c r="L172" s="41"/>
      <c r="M172" s="236"/>
      <c r="N172" s="84"/>
      <c r="O172" s="84"/>
      <c r="P172" s="84"/>
      <c r="Q172" s="84"/>
      <c r="R172" s="84"/>
      <c r="S172" s="84"/>
      <c r="T172" s="85"/>
      <c r="AT172" s="15" t="s">
        <v>166</v>
      </c>
      <c r="AU172" s="15" t="s">
        <v>86</v>
      </c>
    </row>
    <row r="173" s="1" customFormat="1" ht="24" customHeight="1">
      <c r="B173" s="36"/>
      <c r="C173" s="221" t="s">
        <v>244</v>
      </c>
      <c r="D173" s="221" t="s">
        <v>145</v>
      </c>
      <c r="E173" s="222" t="s">
        <v>1253</v>
      </c>
      <c r="F173" s="223" t="s">
        <v>1254</v>
      </c>
      <c r="G173" s="224" t="s">
        <v>163</v>
      </c>
      <c r="H173" s="225">
        <v>280</v>
      </c>
      <c r="I173" s="226"/>
      <c r="J173" s="227">
        <f>ROUND(I173*H173,2)</f>
        <v>0</v>
      </c>
      <c r="K173" s="223" t="s">
        <v>149</v>
      </c>
      <c r="L173" s="41"/>
      <c r="M173" s="228" t="s">
        <v>1</v>
      </c>
      <c r="N173" s="229" t="s">
        <v>44</v>
      </c>
      <c r="O173" s="84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32" t="s">
        <v>190</v>
      </c>
      <c r="AT173" s="232" t="s">
        <v>145</v>
      </c>
      <c r="AU173" s="232" t="s">
        <v>86</v>
      </c>
      <c r="AY173" s="15" t="s">
        <v>142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5" t="s">
        <v>86</v>
      </c>
      <c r="BK173" s="233">
        <f>ROUND(I173*H173,2)</f>
        <v>0</v>
      </c>
      <c r="BL173" s="15" t="s">
        <v>190</v>
      </c>
      <c r="BM173" s="232" t="s">
        <v>1255</v>
      </c>
    </row>
    <row r="174" s="1" customFormat="1">
      <c r="B174" s="36"/>
      <c r="C174" s="37"/>
      <c r="D174" s="234" t="s">
        <v>152</v>
      </c>
      <c r="E174" s="37"/>
      <c r="F174" s="235" t="s">
        <v>1254</v>
      </c>
      <c r="G174" s="37"/>
      <c r="H174" s="37"/>
      <c r="I174" s="147"/>
      <c r="J174" s="37"/>
      <c r="K174" s="37"/>
      <c r="L174" s="41"/>
      <c r="M174" s="236"/>
      <c r="N174" s="84"/>
      <c r="O174" s="84"/>
      <c r="P174" s="84"/>
      <c r="Q174" s="84"/>
      <c r="R174" s="84"/>
      <c r="S174" s="84"/>
      <c r="T174" s="85"/>
      <c r="AT174" s="15" t="s">
        <v>152</v>
      </c>
      <c r="AU174" s="15" t="s">
        <v>86</v>
      </c>
    </row>
    <row r="175" s="1" customFormat="1" ht="36" customHeight="1">
      <c r="B175" s="36"/>
      <c r="C175" s="237" t="s">
        <v>247</v>
      </c>
      <c r="D175" s="237" t="s">
        <v>160</v>
      </c>
      <c r="E175" s="238" t="s">
        <v>897</v>
      </c>
      <c r="F175" s="239" t="s">
        <v>898</v>
      </c>
      <c r="G175" s="240" t="s">
        <v>163</v>
      </c>
      <c r="H175" s="241">
        <v>48</v>
      </c>
      <c r="I175" s="242"/>
      <c r="J175" s="243">
        <f>ROUND(I175*H175,2)</f>
        <v>0</v>
      </c>
      <c r="K175" s="239" t="s">
        <v>149</v>
      </c>
      <c r="L175" s="244"/>
      <c r="M175" s="245" t="s">
        <v>1</v>
      </c>
      <c r="N175" s="246" t="s">
        <v>44</v>
      </c>
      <c r="O175" s="84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32" t="s">
        <v>164</v>
      </c>
      <c r="AT175" s="232" t="s">
        <v>160</v>
      </c>
      <c r="AU175" s="232" t="s">
        <v>86</v>
      </c>
      <c r="AY175" s="15" t="s">
        <v>142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5" t="s">
        <v>86</v>
      </c>
      <c r="BK175" s="233">
        <f>ROUND(I175*H175,2)</f>
        <v>0</v>
      </c>
      <c r="BL175" s="15" t="s">
        <v>164</v>
      </c>
      <c r="BM175" s="232" t="s">
        <v>1256</v>
      </c>
    </row>
    <row r="176" s="1" customFormat="1">
      <c r="B176" s="36"/>
      <c r="C176" s="37"/>
      <c r="D176" s="234" t="s">
        <v>152</v>
      </c>
      <c r="E176" s="37"/>
      <c r="F176" s="235" t="s">
        <v>898</v>
      </c>
      <c r="G176" s="37"/>
      <c r="H176" s="37"/>
      <c r="I176" s="147"/>
      <c r="J176" s="37"/>
      <c r="K176" s="37"/>
      <c r="L176" s="41"/>
      <c r="M176" s="236"/>
      <c r="N176" s="84"/>
      <c r="O176" s="84"/>
      <c r="P176" s="84"/>
      <c r="Q176" s="84"/>
      <c r="R176" s="84"/>
      <c r="S176" s="84"/>
      <c r="T176" s="85"/>
      <c r="AT176" s="15" t="s">
        <v>152</v>
      </c>
      <c r="AU176" s="15" t="s">
        <v>86</v>
      </c>
    </row>
    <row r="177" s="1" customFormat="1" ht="36" customHeight="1">
      <c r="B177" s="36"/>
      <c r="C177" s="221" t="s">
        <v>7</v>
      </c>
      <c r="D177" s="221" t="s">
        <v>145</v>
      </c>
      <c r="E177" s="222" t="s">
        <v>902</v>
      </c>
      <c r="F177" s="223" t="s">
        <v>903</v>
      </c>
      <c r="G177" s="224" t="s">
        <v>163</v>
      </c>
      <c r="H177" s="225">
        <v>24</v>
      </c>
      <c r="I177" s="226"/>
      <c r="J177" s="227">
        <f>ROUND(I177*H177,2)</f>
        <v>0</v>
      </c>
      <c r="K177" s="223" t="s">
        <v>149</v>
      </c>
      <c r="L177" s="41"/>
      <c r="M177" s="228" t="s">
        <v>1</v>
      </c>
      <c r="N177" s="229" t="s">
        <v>44</v>
      </c>
      <c r="O177" s="84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32" t="s">
        <v>190</v>
      </c>
      <c r="AT177" s="232" t="s">
        <v>145</v>
      </c>
      <c r="AU177" s="232" t="s">
        <v>86</v>
      </c>
      <c r="AY177" s="15" t="s">
        <v>142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5" t="s">
        <v>86</v>
      </c>
      <c r="BK177" s="233">
        <f>ROUND(I177*H177,2)</f>
        <v>0</v>
      </c>
      <c r="BL177" s="15" t="s">
        <v>190</v>
      </c>
      <c r="BM177" s="232" t="s">
        <v>1257</v>
      </c>
    </row>
    <row r="178" s="1" customFormat="1">
      <c r="B178" s="36"/>
      <c r="C178" s="37"/>
      <c r="D178" s="234" t="s">
        <v>152</v>
      </c>
      <c r="E178" s="37"/>
      <c r="F178" s="235" t="s">
        <v>905</v>
      </c>
      <c r="G178" s="37"/>
      <c r="H178" s="37"/>
      <c r="I178" s="147"/>
      <c r="J178" s="37"/>
      <c r="K178" s="37"/>
      <c r="L178" s="41"/>
      <c r="M178" s="236"/>
      <c r="N178" s="84"/>
      <c r="O178" s="84"/>
      <c r="P178" s="84"/>
      <c r="Q178" s="84"/>
      <c r="R178" s="84"/>
      <c r="S178" s="84"/>
      <c r="T178" s="85"/>
      <c r="AT178" s="15" t="s">
        <v>152</v>
      </c>
      <c r="AU178" s="15" t="s">
        <v>86</v>
      </c>
    </row>
    <row r="179" s="1" customFormat="1" ht="36" customHeight="1">
      <c r="B179" s="36"/>
      <c r="C179" s="237" t="s">
        <v>256</v>
      </c>
      <c r="D179" s="237" t="s">
        <v>160</v>
      </c>
      <c r="E179" s="238" t="s">
        <v>1258</v>
      </c>
      <c r="F179" s="239" t="s">
        <v>1259</v>
      </c>
      <c r="G179" s="240" t="s">
        <v>156</v>
      </c>
      <c r="H179" s="241">
        <v>484</v>
      </c>
      <c r="I179" s="242"/>
      <c r="J179" s="243">
        <f>ROUND(I179*H179,2)</f>
        <v>0</v>
      </c>
      <c r="K179" s="239" t="s">
        <v>149</v>
      </c>
      <c r="L179" s="244"/>
      <c r="M179" s="245" t="s">
        <v>1</v>
      </c>
      <c r="N179" s="246" t="s">
        <v>44</v>
      </c>
      <c r="O179" s="84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32" t="s">
        <v>164</v>
      </c>
      <c r="AT179" s="232" t="s">
        <v>160</v>
      </c>
      <c r="AU179" s="232" t="s">
        <v>86</v>
      </c>
      <c r="AY179" s="15" t="s">
        <v>142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5" t="s">
        <v>86</v>
      </c>
      <c r="BK179" s="233">
        <f>ROUND(I179*H179,2)</f>
        <v>0</v>
      </c>
      <c r="BL179" s="15" t="s">
        <v>164</v>
      </c>
      <c r="BM179" s="232" t="s">
        <v>1260</v>
      </c>
    </row>
    <row r="180" s="1" customFormat="1">
      <c r="B180" s="36"/>
      <c r="C180" s="37"/>
      <c r="D180" s="234" t="s">
        <v>152</v>
      </c>
      <c r="E180" s="37"/>
      <c r="F180" s="235" t="s">
        <v>1259</v>
      </c>
      <c r="G180" s="37"/>
      <c r="H180" s="37"/>
      <c r="I180" s="147"/>
      <c r="J180" s="37"/>
      <c r="K180" s="37"/>
      <c r="L180" s="41"/>
      <c r="M180" s="236"/>
      <c r="N180" s="84"/>
      <c r="O180" s="84"/>
      <c r="P180" s="84"/>
      <c r="Q180" s="84"/>
      <c r="R180" s="84"/>
      <c r="S180" s="84"/>
      <c r="T180" s="85"/>
      <c r="AT180" s="15" t="s">
        <v>152</v>
      </c>
      <c r="AU180" s="15" t="s">
        <v>86</v>
      </c>
    </row>
    <row r="181" s="1" customFormat="1" ht="24" customHeight="1">
      <c r="B181" s="36"/>
      <c r="C181" s="221" t="s">
        <v>260</v>
      </c>
      <c r="D181" s="221" t="s">
        <v>145</v>
      </c>
      <c r="E181" s="222" t="s">
        <v>1261</v>
      </c>
      <c r="F181" s="223" t="s">
        <v>1262</v>
      </c>
      <c r="G181" s="224" t="s">
        <v>156</v>
      </c>
      <c r="H181" s="225">
        <v>484</v>
      </c>
      <c r="I181" s="226"/>
      <c r="J181" s="227">
        <f>ROUND(I181*H181,2)</f>
        <v>0</v>
      </c>
      <c r="K181" s="223" t="s">
        <v>149</v>
      </c>
      <c r="L181" s="41"/>
      <c r="M181" s="228" t="s">
        <v>1</v>
      </c>
      <c r="N181" s="229" t="s">
        <v>44</v>
      </c>
      <c r="O181" s="84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32" t="s">
        <v>190</v>
      </c>
      <c r="AT181" s="232" t="s">
        <v>145</v>
      </c>
      <c r="AU181" s="232" t="s">
        <v>86</v>
      </c>
      <c r="AY181" s="15" t="s">
        <v>142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5" t="s">
        <v>86</v>
      </c>
      <c r="BK181" s="233">
        <f>ROUND(I181*H181,2)</f>
        <v>0</v>
      </c>
      <c r="BL181" s="15" t="s">
        <v>190</v>
      </c>
      <c r="BM181" s="232" t="s">
        <v>1263</v>
      </c>
    </row>
    <row r="182" s="1" customFormat="1">
      <c r="B182" s="36"/>
      <c r="C182" s="37"/>
      <c r="D182" s="234" t="s">
        <v>152</v>
      </c>
      <c r="E182" s="37"/>
      <c r="F182" s="235" t="s">
        <v>1264</v>
      </c>
      <c r="G182" s="37"/>
      <c r="H182" s="37"/>
      <c r="I182" s="147"/>
      <c r="J182" s="37"/>
      <c r="K182" s="37"/>
      <c r="L182" s="41"/>
      <c r="M182" s="236"/>
      <c r="N182" s="84"/>
      <c r="O182" s="84"/>
      <c r="P182" s="84"/>
      <c r="Q182" s="84"/>
      <c r="R182" s="84"/>
      <c r="S182" s="84"/>
      <c r="T182" s="85"/>
      <c r="AT182" s="15" t="s">
        <v>152</v>
      </c>
      <c r="AU182" s="15" t="s">
        <v>86</v>
      </c>
    </row>
    <row r="183" s="1" customFormat="1" ht="24" customHeight="1">
      <c r="B183" s="36"/>
      <c r="C183" s="237" t="s">
        <v>264</v>
      </c>
      <c r="D183" s="237" t="s">
        <v>160</v>
      </c>
      <c r="E183" s="238" t="s">
        <v>1265</v>
      </c>
      <c r="F183" s="239" t="s">
        <v>1266</v>
      </c>
      <c r="G183" s="240" t="s">
        <v>156</v>
      </c>
      <c r="H183" s="241">
        <v>55</v>
      </c>
      <c r="I183" s="242"/>
      <c r="J183" s="243">
        <f>ROUND(I183*H183,2)</f>
        <v>0</v>
      </c>
      <c r="K183" s="239" t="s">
        <v>149</v>
      </c>
      <c r="L183" s="244"/>
      <c r="M183" s="245" t="s">
        <v>1</v>
      </c>
      <c r="N183" s="246" t="s">
        <v>44</v>
      </c>
      <c r="O183" s="84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32" t="s">
        <v>164</v>
      </c>
      <c r="AT183" s="232" t="s">
        <v>160</v>
      </c>
      <c r="AU183" s="232" t="s">
        <v>86</v>
      </c>
      <c r="AY183" s="15" t="s">
        <v>142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5" t="s">
        <v>86</v>
      </c>
      <c r="BK183" s="233">
        <f>ROUND(I183*H183,2)</f>
        <v>0</v>
      </c>
      <c r="BL183" s="15" t="s">
        <v>164</v>
      </c>
      <c r="BM183" s="232" t="s">
        <v>1267</v>
      </c>
    </row>
    <row r="184" s="1" customFormat="1">
      <c r="B184" s="36"/>
      <c r="C184" s="37"/>
      <c r="D184" s="234" t="s">
        <v>152</v>
      </c>
      <c r="E184" s="37"/>
      <c r="F184" s="235" t="s">
        <v>1266</v>
      </c>
      <c r="G184" s="37"/>
      <c r="H184" s="37"/>
      <c r="I184" s="147"/>
      <c r="J184" s="37"/>
      <c r="K184" s="37"/>
      <c r="L184" s="41"/>
      <c r="M184" s="236"/>
      <c r="N184" s="84"/>
      <c r="O184" s="84"/>
      <c r="P184" s="84"/>
      <c r="Q184" s="84"/>
      <c r="R184" s="84"/>
      <c r="S184" s="84"/>
      <c r="T184" s="85"/>
      <c r="AT184" s="15" t="s">
        <v>152</v>
      </c>
      <c r="AU184" s="15" t="s">
        <v>86</v>
      </c>
    </row>
    <row r="185" s="1" customFormat="1">
      <c r="B185" s="36"/>
      <c r="C185" s="37"/>
      <c r="D185" s="234" t="s">
        <v>166</v>
      </c>
      <c r="E185" s="37"/>
      <c r="F185" s="247" t="s">
        <v>1268</v>
      </c>
      <c r="G185" s="37"/>
      <c r="H185" s="37"/>
      <c r="I185" s="147"/>
      <c r="J185" s="37"/>
      <c r="K185" s="37"/>
      <c r="L185" s="41"/>
      <c r="M185" s="236"/>
      <c r="N185" s="84"/>
      <c r="O185" s="84"/>
      <c r="P185" s="84"/>
      <c r="Q185" s="84"/>
      <c r="R185" s="84"/>
      <c r="S185" s="84"/>
      <c r="T185" s="85"/>
      <c r="AT185" s="15" t="s">
        <v>166</v>
      </c>
      <c r="AU185" s="15" t="s">
        <v>86</v>
      </c>
    </row>
    <row r="186" s="1" customFormat="1" ht="24" customHeight="1">
      <c r="B186" s="36"/>
      <c r="C186" s="237" t="s">
        <v>268</v>
      </c>
      <c r="D186" s="237" t="s">
        <v>160</v>
      </c>
      <c r="E186" s="238" t="s">
        <v>1269</v>
      </c>
      <c r="F186" s="239" t="s">
        <v>1270</v>
      </c>
      <c r="G186" s="240" t="s">
        <v>156</v>
      </c>
      <c r="H186" s="241">
        <v>245</v>
      </c>
      <c r="I186" s="242"/>
      <c r="J186" s="243">
        <f>ROUND(I186*H186,2)</f>
        <v>0</v>
      </c>
      <c r="K186" s="239" t="s">
        <v>149</v>
      </c>
      <c r="L186" s="244"/>
      <c r="M186" s="245" t="s">
        <v>1</v>
      </c>
      <c r="N186" s="246" t="s">
        <v>44</v>
      </c>
      <c r="O186" s="84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AR186" s="232" t="s">
        <v>164</v>
      </c>
      <c r="AT186" s="232" t="s">
        <v>160</v>
      </c>
      <c r="AU186" s="232" t="s">
        <v>86</v>
      </c>
      <c r="AY186" s="15" t="s">
        <v>142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5" t="s">
        <v>86</v>
      </c>
      <c r="BK186" s="233">
        <f>ROUND(I186*H186,2)</f>
        <v>0</v>
      </c>
      <c r="BL186" s="15" t="s">
        <v>164</v>
      </c>
      <c r="BM186" s="232" t="s">
        <v>1271</v>
      </c>
    </row>
    <row r="187" s="1" customFormat="1">
      <c r="B187" s="36"/>
      <c r="C187" s="37"/>
      <c r="D187" s="234" t="s">
        <v>152</v>
      </c>
      <c r="E187" s="37"/>
      <c r="F187" s="235" t="s">
        <v>1270</v>
      </c>
      <c r="G187" s="37"/>
      <c r="H187" s="37"/>
      <c r="I187" s="147"/>
      <c r="J187" s="37"/>
      <c r="K187" s="37"/>
      <c r="L187" s="41"/>
      <c r="M187" s="236"/>
      <c r="N187" s="84"/>
      <c r="O187" s="84"/>
      <c r="P187" s="84"/>
      <c r="Q187" s="84"/>
      <c r="R187" s="84"/>
      <c r="S187" s="84"/>
      <c r="T187" s="85"/>
      <c r="AT187" s="15" t="s">
        <v>152</v>
      </c>
      <c r="AU187" s="15" t="s">
        <v>86</v>
      </c>
    </row>
    <row r="188" s="1" customFormat="1" ht="24" customHeight="1">
      <c r="B188" s="36"/>
      <c r="C188" s="237" t="s">
        <v>273</v>
      </c>
      <c r="D188" s="237" t="s">
        <v>160</v>
      </c>
      <c r="E188" s="238" t="s">
        <v>1272</v>
      </c>
      <c r="F188" s="239" t="s">
        <v>1273</v>
      </c>
      <c r="G188" s="240" t="s">
        <v>156</v>
      </c>
      <c r="H188" s="241">
        <v>150</v>
      </c>
      <c r="I188" s="242"/>
      <c r="J188" s="243">
        <f>ROUND(I188*H188,2)</f>
        <v>0</v>
      </c>
      <c r="K188" s="239" t="s">
        <v>149</v>
      </c>
      <c r="L188" s="244"/>
      <c r="M188" s="245" t="s">
        <v>1</v>
      </c>
      <c r="N188" s="246" t="s">
        <v>44</v>
      </c>
      <c r="O188" s="84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32" t="s">
        <v>164</v>
      </c>
      <c r="AT188" s="232" t="s">
        <v>160</v>
      </c>
      <c r="AU188" s="232" t="s">
        <v>86</v>
      </c>
      <c r="AY188" s="15" t="s">
        <v>142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5" t="s">
        <v>86</v>
      </c>
      <c r="BK188" s="233">
        <f>ROUND(I188*H188,2)</f>
        <v>0</v>
      </c>
      <c r="BL188" s="15" t="s">
        <v>164</v>
      </c>
      <c r="BM188" s="232" t="s">
        <v>1274</v>
      </c>
    </row>
    <row r="189" s="1" customFormat="1">
      <c r="B189" s="36"/>
      <c r="C189" s="37"/>
      <c r="D189" s="234" t="s">
        <v>152</v>
      </c>
      <c r="E189" s="37"/>
      <c r="F189" s="235" t="s">
        <v>1273</v>
      </c>
      <c r="G189" s="37"/>
      <c r="H189" s="37"/>
      <c r="I189" s="147"/>
      <c r="J189" s="37"/>
      <c r="K189" s="37"/>
      <c r="L189" s="41"/>
      <c r="M189" s="236"/>
      <c r="N189" s="84"/>
      <c r="O189" s="84"/>
      <c r="P189" s="84"/>
      <c r="Q189" s="84"/>
      <c r="R189" s="84"/>
      <c r="S189" s="84"/>
      <c r="T189" s="85"/>
      <c r="AT189" s="15" t="s">
        <v>152</v>
      </c>
      <c r="AU189" s="15" t="s">
        <v>86</v>
      </c>
    </row>
    <row r="190" s="1" customFormat="1" ht="24" customHeight="1">
      <c r="B190" s="36"/>
      <c r="C190" s="237" t="s">
        <v>278</v>
      </c>
      <c r="D190" s="237" t="s">
        <v>160</v>
      </c>
      <c r="E190" s="238" t="s">
        <v>1275</v>
      </c>
      <c r="F190" s="239" t="s">
        <v>1276</v>
      </c>
      <c r="G190" s="240" t="s">
        <v>156</v>
      </c>
      <c r="H190" s="241">
        <v>15</v>
      </c>
      <c r="I190" s="242"/>
      <c r="J190" s="243">
        <f>ROUND(I190*H190,2)</f>
        <v>0</v>
      </c>
      <c r="K190" s="239" t="s">
        <v>149</v>
      </c>
      <c r="L190" s="244"/>
      <c r="M190" s="245" t="s">
        <v>1</v>
      </c>
      <c r="N190" s="246" t="s">
        <v>44</v>
      </c>
      <c r="O190" s="84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32" t="s">
        <v>164</v>
      </c>
      <c r="AT190" s="232" t="s">
        <v>160</v>
      </c>
      <c r="AU190" s="232" t="s">
        <v>86</v>
      </c>
      <c r="AY190" s="15" t="s">
        <v>142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5" t="s">
        <v>86</v>
      </c>
      <c r="BK190" s="233">
        <f>ROUND(I190*H190,2)</f>
        <v>0</v>
      </c>
      <c r="BL190" s="15" t="s">
        <v>164</v>
      </c>
      <c r="BM190" s="232" t="s">
        <v>1277</v>
      </c>
    </row>
    <row r="191" s="1" customFormat="1">
      <c r="B191" s="36"/>
      <c r="C191" s="37"/>
      <c r="D191" s="234" t="s">
        <v>152</v>
      </c>
      <c r="E191" s="37"/>
      <c r="F191" s="235" t="s">
        <v>1276</v>
      </c>
      <c r="G191" s="37"/>
      <c r="H191" s="37"/>
      <c r="I191" s="147"/>
      <c r="J191" s="37"/>
      <c r="K191" s="37"/>
      <c r="L191" s="41"/>
      <c r="M191" s="236"/>
      <c r="N191" s="84"/>
      <c r="O191" s="84"/>
      <c r="P191" s="84"/>
      <c r="Q191" s="84"/>
      <c r="R191" s="84"/>
      <c r="S191" s="84"/>
      <c r="T191" s="85"/>
      <c r="AT191" s="15" t="s">
        <v>152</v>
      </c>
      <c r="AU191" s="15" t="s">
        <v>86</v>
      </c>
    </row>
    <row r="192" s="1" customFormat="1" ht="24" customHeight="1">
      <c r="B192" s="36"/>
      <c r="C192" s="237" t="s">
        <v>283</v>
      </c>
      <c r="D192" s="237" t="s">
        <v>160</v>
      </c>
      <c r="E192" s="238" t="s">
        <v>1278</v>
      </c>
      <c r="F192" s="239" t="s">
        <v>1279</v>
      </c>
      <c r="G192" s="240" t="s">
        <v>156</v>
      </c>
      <c r="H192" s="241">
        <v>15</v>
      </c>
      <c r="I192" s="242"/>
      <c r="J192" s="243">
        <f>ROUND(I192*H192,2)</f>
        <v>0</v>
      </c>
      <c r="K192" s="239" t="s">
        <v>149</v>
      </c>
      <c r="L192" s="244"/>
      <c r="M192" s="245" t="s">
        <v>1</v>
      </c>
      <c r="N192" s="246" t="s">
        <v>44</v>
      </c>
      <c r="O192" s="84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32" t="s">
        <v>164</v>
      </c>
      <c r="AT192" s="232" t="s">
        <v>160</v>
      </c>
      <c r="AU192" s="232" t="s">
        <v>86</v>
      </c>
      <c r="AY192" s="15" t="s">
        <v>142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5" t="s">
        <v>86</v>
      </c>
      <c r="BK192" s="233">
        <f>ROUND(I192*H192,2)</f>
        <v>0</v>
      </c>
      <c r="BL192" s="15" t="s">
        <v>164</v>
      </c>
      <c r="BM192" s="232" t="s">
        <v>1280</v>
      </c>
    </row>
    <row r="193" s="1" customFormat="1">
      <c r="B193" s="36"/>
      <c r="C193" s="37"/>
      <c r="D193" s="234" t="s">
        <v>152</v>
      </c>
      <c r="E193" s="37"/>
      <c r="F193" s="235" t="s">
        <v>1279</v>
      </c>
      <c r="G193" s="37"/>
      <c r="H193" s="37"/>
      <c r="I193" s="147"/>
      <c r="J193" s="37"/>
      <c r="K193" s="37"/>
      <c r="L193" s="41"/>
      <c r="M193" s="236"/>
      <c r="N193" s="84"/>
      <c r="O193" s="84"/>
      <c r="P193" s="84"/>
      <c r="Q193" s="84"/>
      <c r="R193" s="84"/>
      <c r="S193" s="84"/>
      <c r="T193" s="85"/>
      <c r="AT193" s="15" t="s">
        <v>152</v>
      </c>
      <c r="AU193" s="15" t="s">
        <v>86</v>
      </c>
    </row>
    <row r="194" s="1" customFormat="1" ht="24" customHeight="1">
      <c r="B194" s="36"/>
      <c r="C194" s="221" t="s">
        <v>288</v>
      </c>
      <c r="D194" s="221" t="s">
        <v>145</v>
      </c>
      <c r="E194" s="222" t="s">
        <v>1281</v>
      </c>
      <c r="F194" s="223" t="s">
        <v>1282</v>
      </c>
      <c r="G194" s="224" t="s">
        <v>156</v>
      </c>
      <c r="H194" s="225">
        <v>480</v>
      </c>
      <c r="I194" s="226"/>
      <c r="J194" s="227">
        <f>ROUND(I194*H194,2)</f>
        <v>0</v>
      </c>
      <c r="K194" s="223" t="s">
        <v>149</v>
      </c>
      <c r="L194" s="41"/>
      <c r="M194" s="228" t="s">
        <v>1</v>
      </c>
      <c r="N194" s="229" t="s">
        <v>44</v>
      </c>
      <c r="O194" s="84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AR194" s="232" t="s">
        <v>190</v>
      </c>
      <c r="AT194" s="232" t="s">
        <v>145</v>
      </c>
      <c r="AU194" s="232" t="s">
        <v>86</v>
      </c>
      <c r="AY194" s="15" t="s">
        <v>142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5" t="s">
        <v>86</v>
      </c>
      <c r="BK194" s="233">
        <f>ROUND(I194*H194,2)</f>
        <v>0</v>
      </c>
      <c r="BL194" s="15" t="s">
        <v>190</v>
      </c>
      <c r="BM194" s="232" t="s">
        <v>1283</v>
      </c>
    </row>
    <row r="195" s="1" customFormat="1">
      <c r="B195" s="36"/>
      <c r="C195" s="37"/>
      <c r="D195" s="234" t="s">
        <v>152</v>
      </c>
      <c r="E195" s="37"/>
      <c r="F195" s="235" t="s">
        <v>1284</v>
      </c>
      <c r="G195" s="37"/>
      <c r="H195" s="37"/>
      <c r="I195" s="147"/>
      <c r="J195" s="37"/>
      <c r="K195" s="37"/>
      <c r="L195" s="41"/>
      <c r="M195" s="236"/>
      <c r="N195" s="84"/>
      <c r="O195" s="84"/>
      <c r="P195" s="84"/>
      <c r="Q195" s="84"/>
      <c r="R195" s="84"/>
      <c r="S195" s="84"/>
      <c r="T195" s="85"/>
      <c r="AT195" s="15" t="s">
        <v>152</v>
      </c>
      <c r="AU195" s="15" t="s">
        <v>86</v>
      </c>
    </row>
    <row r="196" s="1" customFormat="1" ht="24" customHeight="1">
      <c r="B196" s="36"/>
      <c r="C196" s="237" t="s">
        <v>293</v>
      </c>
      <c r="D196" s="237" t="s">
        <v>160</v>
      </c>
      <c r="E196" s="238" t="s">
        <v>1285</v>
      </c>
      <c r="F196" s="239" t="s">
        <v>1286</v>
      </c>
      <c r="G196" s="240" t="s">
        <v>156</v>
      </c>
      <c r="H196" s="241">
        <v>65</v>
      </c>
      <c r="I196" s="242"/>
      <c r="J196" s="243">
        <f>ROUND(I196*H196,2)</f>
        <v>0</v>
      </c>
      <c r="K196" s="239" t="s">
        <v>149</v>
      </c>
      <c r="L196" s="244"/>
      <c r="M196" s="245" t="s">
        <v>1</v>
      </c>
      <c r="N196" s="246" t="s">
        <v>44</v>
      </c>
      <c r="O196" s="84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32" t="s">
        <v>164</v>
      </c>
      <c r="AT196" s="232" t="s">
        <v>160</v>
      </c>
      <c r="AU196" s="232" t="s">
        <v>86</v>
      </c>
      <c r="AY196" s="15" t="s">
        <v>142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5" t="s">
        <v>86</v>
      </c>
      <c r="BK196" s="233">
        <f>ROUND(I196*H196,2)</f>
        <v>0</v>
      </c>
      <c r="BL196" s="15" t="s">
        <v>164</v>
      </c>
      <c r="BM196" s="232" t="s">
        <v>1287</v>
      </c>
    </row>
    <row r="197" s="1" customFormat="1">
      <c r="B197" s="36"/>
      <c r="C197" s="37"/>
      <c r="D197" s="234" t="s">
        <v>152</v>
      </c>
      <c r="E197" s="37"/>
      <c r="F197" s="235" t="s">
        <v>1286</v>
      </c>
      <c r="G197" s="37"/>
      <c r="H197" s="37"/>
      <c r="I197" s="147"/>
      <c r="J197" s="37"/>
      <c r="K197" s="37"/>
      <c r="L197" s="41"/>
      <c r="M197" s="236"/>
      <c r="N197" s="84"/>
      <c r="O197" s="84"/>
      <c r="P197" s="84"/>
      <c r="Q197" s="84"/>
      <c r="R197" s="84"/>
      <c r="S197" s="84"/>
      <c r="T197" s="85"/>
      <c r="AT197" s="15" t="s">
        <v>152</v>
      </c>
      <c r="AU197" s="15" t="s">
        <v>86</v>
      </c>
    </row>
    <row r="198" s="1" customFormat="1" ht="24" customHeight="1">
      <c r="B198" s="36"/>
      <c r="C198" s="237" t="s">
        <v>297</v>
      </c>
      <c r="D198" s="237" t="s">
        <v>160</v>
      </c>
      <c r="E198" s="238" t="s">
        <v>1288</v>
      </c>
      <c r="F198" s="239" t="s">
        <v>1289</v>
      </c>
      <c r="G198" s="240" t="s">
        <v>156</v>
      </c>
      <c r="H198" s="241">
        <v>20</v>
      </c>
      <c r="I198" s="242"/>
      <c r="J198" s="243">
        <f>ROUND(I198*H198,2)</f>
        <v>0</v>
      </c>
      <c r="K198" s="239" t="s">
        <v>149</v>
      </c>
      <c r="L198" s="244"/>
      <c r="M198" s="245" t="s">
        <v>1</v>
      </c>
      <c r="N198" s="246" t="s">
        <v>44</v>
      </c>
      <c r="O198" s="84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32" t="s">
        <v>164</v>
      </c>
      <c r="AT198" s="232" t="s">
        <v>160</v>
      </c>
      <c r="AU198" s="232" t="s">
        <v>86</v>
      </c>
      <c r="AY198" s="15" t="s">
        <v>142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5" t="s">
        <v>86</v>
      </c>
      <c r="BK198" s="233">
        <f>ROUND(I198*H198,2)</f>
        <v>0</v>
      </c>
      <c r="BL198" s="15" t="s">
        <v>164</v>
      </c>
      <c r="BM198" s="232" t="s">
        <v>1290</v>
      </c>
    </row>
    <row r="199" s="1" customFormat="1">
      <c r="B199" s="36"/>
      <c r="C199" s="37"/>
      <c r="D199" s="234" t="s">
        <v>152</v>
      </c>
      <c r="E199" s="37"/>
      <c r="F199" s="235" t="s">
        <v>1289</v>
      </c>
      <c r="G199" s="37"/>
      <c r="H199" s="37"/>
      <c r="I199" s="147"/>
      <c r="J199" s="37"/>
      <c r="K199" s="37"/>
      <c r="L199" s="41"/>
      <c r="M199" s="236"/>
      <c r="N199" s="84"/>
      <c r="O199" s="84"/>
      <c r="P199" s="84"/>
      <c r="Q199" s="84"/>
      <c r="R199" s="84"/>
      <c r="S199" s="84"/>
      <c r="T199" s="85"/>
      <c r="AT199" s="15" t="s">
        <v>152</v>
      </c>
      <c r="AU199" s="15" t="s">
        <v>86</v>
      </c>
    </row>
    <row r="200" s="1" customFormat="1" ht="24" customHeight="1">
      <c r="B200" s="36"/>
      <c r="C200" s="221" t="s">
        <v>302</v>
      </c>
      <c r="D200" s="221" t="s">
        <v>145</v>
      </c>
      <c r="E200" s="222" t="s">
        <v>1291</v>
      </c>
      <c r="F200" s="223" t="s">
        <v>1292</v>
      </c>
      <c r="G200" s="224" t="s">
        <v>156</v>
      </c>
      <c r="H200" s="225">
        <v>85</v>
      </c>
      <c r="I200" s="226"/>
      <c r="J200" s="227">
        <f>ROUND(I200*H200,2)</f>
        <v>0</v>
      </c>
      <c r="K200" s="223" t="s">
        <v>149</v>
      </c>
      <c r="L200" s="41"/>
      <c r="M200" s="228" t="s">
        <v>1</v>
      </c>
      <c r="N200" s="229" t="s">
        <v>44</v>
      </c>
      <c r="O200" s="84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32" t="s">
        <v>190</v>
      </c>
      <c r="AT200" s="232" t="s">
        <v>145</v>
      </c>
      <c r="AU200" s="232" t="s">
        <v>86</v>
      </c>
      <c r="AY200" s="15" t="s">
        <v>142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5" t="s">
        <v>86</v>
      </c>
      <c r="BK200" s="233">
        <f>ROUND(I200*H200,2)</f>
        <v>0</v>
      </c>
      <c r="BL200" s="15" t="s">
        <v>190</v>
      </c>
      <c r="BM200" s="232" t="s">
        <v>1293</v>
      </c>
    </row>
    <row r="201" s="1" customFormat="1">
      <c r="B201" s="36"/>
      <c r="C201" s="37"/>
      <c r="D201" s="234" t="s">
        <v>152</v>
      </c>
      <c r="E201" s="37"/>
      <c r="F201" s="235" t="s">
        <v>1294</v>
      </c>
      <c r="G201" s="37"/>
      <c r="H201" s="37"/>
      <c r="I201" s="147"/>
      <c r="J201" s="37"/>
      <c r="K201" s="37"/>
      <c r="L201" s="41"/>
      <c r="M201" s="236"/>
      <c r="N201" s="84"/>
      <c r="O201" s="84"/>
      <c r="P201" s="84"/>
      <c r="Q201" s="84"/>
      <c r="R201" s="84"/>
      <c r="S201" s="84"/>
      <c r="T201" s="85"/>
      <c r="AT201" s="15" t="s">
        <v>152</v>
      </c>
      <c r="AU201" s="15" t="s">
        <v>86</v>
      </c>
    </row>
    <row r="202" s="1" customFormat="1" ht="36" customHeight="1">
      <c r="B202" s="36"/>
      <c r="C202" s="237" t="s">
        <v>306</v>
      </c>
      <c r="D202" s="237" t="s">
        <v>160</v>
      </c>
      <c r="E202" s="238" t="s">
        <v>1295</v>
      </c>
      <c r="F202" s="239" t="s">
        <v>1296</v>
      </c>
      <c r="G202" s="240" t="s">
        <v>156</v>
      </c>
      <c r="H202" s="241">
        <v>90</v>
      </c>
      <c r="I202" s="242"/>
      <c r="J202" s="243">
        <f>ROUND(I202*H202,2)</f>
        <v>0</v>
      </c>
      <c r="K202" s="239" t="s">
        <v>201</v>
      </c>
      <c r="L202" s="244"/>
      <c r="M202" s="245" t="s">
        <v>1</v>
      </c>
      <c r="N202" s="246" t="s">
        <v>44</v>
      </c>
      <c r="O202" s="84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32" t="s">
        <v>164</v>
      </c>
      <c r="AT202" s="232" t="s">
        <v>160</v>
      </c>
      <c r="AU202" s="232" t="s">
        <v>86</v>
      </c>
      <c r="AY202" s="15" t="s">
        <v>142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5" t="s">
        <v>86</v>
      </c>
      <c r="BK202" s="233">
        <f>ROUND(I202*H202,2)</f>
        <v>0</v>
      </c>
      <c r="BL202" s="15" t="s">
        <v>164</v>
      </c>
      <c r="BM202" s="232" t="s">
        <v>1297</v>
      </c>
    </row>
    <row r="203" s="1" customFormat="1">
      <c r="B203" s="36"/>
      <c r="C203" s="37"/>
      <c r="D203" s="234" t="s">
        <v>152</v>
      </c>
      <c r="E203" s="37"/>
      <c r="F203" s="235" t="s">
        <v>1296</v>
      </c>
      <c r="G203" s="37"/>
      <c r="H203" s="37"/>
      <c r="I203" s="147"/>
      <c r="J203" s="37"/>
      <c r="K203" s="37"/>
      <c r="L203" s="41"/>
      <c r="M203" s="236"/>
      <c r="N203" s="84"/>
      <c r="O203" s="84"/>
      <c r="P203" s="84"/>
      <c r="Q203" s="84"/>
      <c r="R203" s="84"/>
      <c r="S203" s="84"/>
      <c r="T203" s="85"/>
      <c r="AT203" s="15" t="s">
        <v>152</v>
      </c>
      <c r="AU203" s="15" t="s">
        <v>86</v>
      </c>
    </row>
    <row r="204" s="1" customFormat="1" ht="24" customHeight="1">
      <c r="B204" s="36"/>
      <c r="C204" s="237" t="s">
        <v>310</v>
      </c>
      <c r="D204" s="237" t="s">
        <v>160</v>
      </c>
      <c r="E204" s="238" t="s">
        <v>1298</v>
      </c>
      <c r="F204" s="239" t="s">
        <v>1299</v>
      </c>
      <c r="G204" s="240" t="s">
        <v>156</v>
      </c>
      <c r="H204" s="241">
        <v>20</v>
      </c>
      <c r="I204" s="242"/>
      <c r="J204" s="243">
        <f>ROUND(I204*H204,2)</f>
        <v>0</v>
      </c>
      <c r="K204" s="239" t="s">
        <v>149</v>
      </c>
      <c r="L204" s="244"/>
      <c r="M204" s="245" t="s">
        <v>1</v>
      </c>
      <c r="N204" s="246" t="s">
        <v>44</v>
      </c>
      <c r="O204" s="84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32" t="s">
        <v>164</v>
      </c>
      <c r="AT204" s="232" t="s">
        <v>160</v>
      </c>
      <c r="AU204" s="232" t="s">
        <v>86</v>
      </c>
      <c r="AY204" s="15" t="s">
        <v>142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5" t="s">
        <v>86</v>
      </c>
      <c r="BK204" s="233">
        <f>ROUND(I204*H204,2)</f>
        <v>0</v>
      </c>
      <c r="BL204" s="15" t="s">
        <v>164</v>
      </c>
      <c r="BM204" s="232" t="s">
        <v>1300</v>
      </c>
    </row>
    <row r="205" s="1" customFormat="1">
      <c r="B205" s="36"/>
      <c r="C205" s="37"/>
      <c r="D205" s="234" t="s">
        <v>152</v>
      </c>
      <c r="E205" s="37"/>
      <c r="F205" s="235" t="s">
        <v>1299</v>
      </c>
      <c r="G205" s="37"/>
      <c r="H205" s="37"/>
      <c r="I205" s="147"/>
      <c r="J205" s="37"/>
      <c r="K205" s="37"/>
      <c r="L205" s="41"/>
      <c r="M205" s="236"/>
      <c r="N205" s="84"/>
      <c r="O205" s="84"/>
      <c r="P205" s="84"/>
      <c r="Q205" s="84"/>
      <c r="R205" s="84"/>
      <c r="S205" s="84"/>
      <c r="T205" s="85"/>
      <c r="AT205" s="15" t="s">
        <v>152</v>
      </c>
      <c r="AU205" s="15" t="s">
        <v>86</v>
      </c>
    </row>
    <row r="206" s="1" customFormat="1" ht="24" customHeight="1">
      <c r="B206" s="36"/>
      <c r="C206" s="221" t="s">
        <v>315</v>
      </c>
      <c r="D206" s="221" t="s">
        <v>145</v>
      </c>
      <c r="E206" s="222" t="s">
        <v>1301</v>
      </c>
      <c r="F206" s="223" t="s">
        <v>1302</v>
      </c>
      <c r="G206" s="224" t="s">
        <v>156</v>
      </c>
      <c r="H206" s="225">
        <v>110</v>
      </c>
      <c r="I206" s="226"/>
      <c r="J206" s="227">
        <f>ROUND(I206*H206,2)</f>
        <v>0</v>
      </c>
      <c r="K206" s="223" t="s">
        <v>149</v>
      </c>
      <c r="L206" s="41"/>
      <c r="M206" s="228" t="s">
        <v>1</v>
      </c>
      <c r="N206" s="229" t="s">
        <v>44</v>
      </c>
      <c r="O206" s="84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AR206" s="232" t="s">
        <v>190</v>
      </c>
      <c r="AT206" s="232" t="s">
        <v>145</v>
      </c>
      <c r="AU206" s="232" t="s">
        <v>86</v>
      </c>
      <c r="AY206" s="15" t="s">
        <v>142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5" t="s">
        <v>86</v>
      </c>
      <c r="BK206" s="233">
        <f>ROUND(I206*H206,2)</f>
        <v>0</v>
      </c>
      <c r="BL206" s="15" t="s">
        <v>190</v>
      </c>
      <c r="BM206" s="232" t="s">
        <v>1303</v>
      </c>
    </row>
    <row r="207" s="1" customFormat="1">
      <c r="B207" s="36"/>
      <c r="C207" s="37"/>
      <c r="D207" s="234" t="s">
        <v>152</v>
      </c>
      <c r="E207" s="37"/>
      <c r="F207" s="235" t="s">
        <v>884</v>
      </c>
      <c r="G207" s="37"/>
      <c r="H207" s="37"/>
      <c r="I207" s="147"/>
      <c r="J207" s="37"/>
      <c r="K207" s="37"/>
      <c r="L207" s="41"/>
      <c r="M207" s="236"/>
      <c r="N207" s="84"/>
      <c r="O207" s="84"/>
      <c r="P207" s="84"/>
      <c r="Q207" s="84"/>
      <c r="R207" s="84"/>
      <c r="S207" s="84"/>
      <c r="T207" s="85"/>
      <c r="AT207" s="15" t="s">
        <v>152</v>
      </c>
      <c r="AU207" s="15" t="s">
        <v>86</v>
      </c>
    </row>
    <row r="208" s="1" customFormat="1" ht="36" customHeight="1">
      <c r="B208" s="36"/>
      <c r="C208" s="221" t="s">
        <v>319</v>
      </c>
      <c r="D208" s="221" t="s">
        <v>145</v>
      </c>
      <c r="E208" s="222" t="s">
        <v>382</v>
      </c>
      <c r="F208" s="223" t="s">
        <v>383</v>
      </c>
      <c r="G208" s="224" t="s">
        <v>163</v>
      </c>
      <c r="H208" s="225">
        <v>44</v>
      </c>
      <c r="I208" s="226"/>
      <c r="J208" s="227">
        <f>ROUND(I208*H208,2)</f>
        <v>0</v>
      </c>
      <c r="K208" s="223" t="s">
        <v>149</v>
      </c>
      <c r="L208" s="41"/>
      <c r="M208" s="228" t="s">
        <v>1</v>
      </c>
      <c r="N208" s="229" t="s">
        <v>44</v>
      </c>
      <c r="O208" s="84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32" t="s">
        <v>150</v>
      </c>
      <c r="AT208" s="232" t="s">
        <v>145</v>
      </c>
      <c r="AU208" s="232" t="s">
        <v>86</v>
      </c>
      <c r="AY208" s="15" t="s">
        <v>142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5" t="s">
        <v>86</v>
      </c>
      <c r="BK208" s="233">
        <f>ROUND(I208*H208,2)</f>
        <v>0</v>
      </c>
      <c r="BL208" s="15" t="s">
        <v>150</v>
      </c>
      <c r="BM208" s="232" t="s">
        <v>1304</v>
      </c>
    </row>
    <row r="209" s="1" customFormat="1">
      <c r="B209" s="36"/>
      <c r="C209" s="37"/>
      <c r="D209" s="234" t="s">
        <v>152</v>
      </c>
      <c r="E209" s="37"/>
      <c r="F209" s="235" t="s">
        <v>385</v>
      </c>
      <c r="G209" s="37"/>
      <c r="H209" s="37"/>
      <c r="I209" s="147"/>
      <c r="J209" s="37"/>
      <c r="K209" s="37"/>
      <c r="L209" s="41"/>
      <c r="M209" s="236"/>
      <c r="N209" s="84"/>
      <c r="O209" s="84"/>
      <c r="P209" s="84"/>
      <c r="Q209" s="84"/>
      <c r="R209" s="84"/>
      <c r="S209" s="84"/>
      <c r="T209" s="85"/>
      <c r="AT209" s="15" t="s">
        <v>152</v>
      </c>
      <c r="AU209" s="15" t="s">
        <v>86</v>
      </c>
    </row>
    <row r="210" s="1" customFormat="1" ht="36" customHeight="1">
      <c r="B210" s="36"/>
      <c r="C210" s="221" t="s">
        <v>323</v>
      </c>
      <c r="D210" s="221" t="s">
        <v>145</v>
      </c>
      <c r="E210" s="222" t="s">
        <v>1305</v>
      </c>
      <c r="F210" s="223" t="s">
        <v>1306</v>
      </c>
      <c r="G210" s="224" t="s">
        <v>163</v>
      </c>
      <c r="H210" s="225">
        <v>4</v>
      </c>
      <c r="I210" s="226"/>
      <c r="J210" s="227">
        <f>ROUND(I210*H210,2)</f>
        <v>0</v>
      </c>
      <c r="K210" s="223" t="s">
        <v>149</v>
      </c>
      <c r="L210" s="41"/>
      <c r="M210" s="228" t="s">
        <v>1</v>
      </c>
      <c r="N210" s="229" t="s">
        <v>44</v>
      </c>
      <c r="O210" s="84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32" t="s">
        <v>150</v>
      </c>
      <c r="AT210" s="232" t="s">
        <v>145</v>
      </c>
      <c r="AU210" s="232" t="s">
        <v>86</v>
      </c>
      <c r="AY210" s="15" t="s">
        <v>142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5" t="s">
        <v>86</v>
      </c>
      <c r="BK210" s="233">
        <f>ROUND(I210*H210,2)</f>
        <v>0</v>
      </c>
      <c r="BL210" s="15" t="s">
        <v>150</v>
      </c>
      <c r="BM210" s="232" t="s">
        <v>1307</v>
      </c>
    </row>
    <row r="211" s="1" customFormat="1">
      <c r="B211" s="36"/>
      <c r="C211" s="37"/>
      <c r="D211" s="234" t="s">
        <v>152</v>
      </c>
      <c r="E211" s="37"/>
      <c r="F211" s="235" t="s">
        <v>1308</v>
      </c>
      <c r="G211" s="37"/>
      <c r="H211" s="37"/>
      <c r="I211" s="147"/>
      <c r="J211" s="37"/>
      <c r="K211" s="37"/>
      <c r="L211" s="41"/>
      <c r="M211" s="236"/>
      <c r="N211" s="84"/>
      <c r="O211" s="84"/>
      <c r="P211" s="84"/>
      <c r="Q211" s="84"/>
      <c r="R211" s="84"/>
      <c r="S211" s="84"/>
      <c r="T211" s="85"/>
      <c r="AT211" s="15" t="s">
        <v>152</v>
      </c>
      <c r="AU211" s="15" t="s">
        <v>86</v>
      </c>
    </row>
    <row r="212" s="1" customFormat="1" ht="36" customHeight="1">
      <c r="B212" s="36"/>
      <c r="C212" s="221" t="s">
        <v>329</v>
      </c>
      <c r="D212" s="221" t="s">
        <v>145</v>
      </c>
      <c r="E212" s="222" t="s">
        <v>887</v>
      </c>
      <c r="F212" s="223" t="s">
        <v>888</v>
      </c>
      <c r="G212" s="224" t="s">
        <v>163</v>
      </c>
      <c r="H212" s="225">
        <v>14</v>
      </c>
      <c r="I212" s="226"/>
      <c r="J212" s="227">
        <f>ROUND(I212*H212,2)</f>
        <v>0</v>
      </c>
      <c r="K212" s="223" t="s">
        <v>149</v>
      </c>
      <c r="L212" s="41"/>
      <c r="M212" s="228" t="s">
        <v>1</v>
      </c>
      <c r="N212" s="229" t="s">
        <v>44</v>
      </c>
      <c r="O212" s="84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32" t="s">
        <v>150</v>
      </c>
      <c r="AT212" s="232" t="s">
        <v>145</v>
      </c>
      <c r="AU212" s="232" t="s">
        <v>86</v>
      </c>
      <c r="AY212" s="15" t="s">
        <v>142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5" t="s">
        <v>86</v>
      </c>
      <c r="BK212" s="233">
        <f>ROUND(I212*H212,2)</f>
        <v>0</v>
      </c>
      <c r="BL212" s="15" t="s">
        <v>150</v>
      </c>
      <c r="BM212" s="232" t="s">
        <v>1309</v>
      </c>
    </row>
    <row r="213" s="1" customFormat="1">
      <c r="B213" s="36"/>
      <c r="C213" s="37"/>
      <c r="D213" s="234" t="s">
        <v>152</v>
      </c>
      <c r="E213" s="37"/>
      <c r="F213" s="235" t="s">
        <v>890</v>
      </c>
      <c r="G213" s="37"/>
      <c r="H213" s="37"/>
      <c r="I213" s="147"/>
      <c r="J213" s="37"/>
      <c r="K213" s="37"/>
      <c r="L213" s="41"/>
      <c r="M213" s="236"/>
      <c r="N213" s="84"/>
      <c r="O213" s="84"/>
      <c r="P213" s="84"/>
      <c r="Q213" s="84"/>
      <c r="R213" s="84"/>
      <c r="S213" s="84"/>
      <c r="T213" s="85"/>
      <c r="AT213" s="15" t="s">
        <v>152</v>
      </c>
      <c r="AU213" s="15" t="s">
        <v>86</v>
      </c>
    </row>
    <row r="214" s="1" customFormat="1" ht="36" customHeight="1">
      <c r="B214" s="36"/>
      <c r="C214" s="237" t="s">
        <v>334</v>
      </c>
      <c r="D214" s="237" t="s">
        <v>160</v>
      </c>
      <c r="E214" s="238" t="s">
        <v>1310</v>
      </c>
      <c r="F214" s="239" t="s">
        <v>1311</v>
      </c>
      <c r="G214" s="240" t="s">
        <v>163</v>
      </c>
      <c r="H214" s="241">
        <v>88</v>
      </c>
      <c r="I214" s="242"/>
      <c r="J214" s="243">
        <f>ROUND(I214*H214,2)</f>
        <v>0</v>
      </c>
      <c r="K214" s="239" t="s">
        <v>201</v>
      </c>
      <c r="L214" s="244"/>
      <c r="M214" s="245" t="s">
        <v>1</v>
      </c>
      <c r="N214" s="246" t="s">
        <v>44</v>
      </c>
      <c r="O214" s="84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AR214" s="232" t="s">
        <v>164</v>
      </c>
      <c r="AT214" s="232" t="s">
        <v>160</v>
      </c>
      <c r="AU214" s="232" t="s">
        <v>86</v>
      </c>
      <c r="AY214" s="15" t="s">
        <v>142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5" t="s">
        <v>86</v>
      </c>
      <c r="BK214" s="233">
        <f>ROUND(I214*H214,2)</f>
        <v>0</v>
      </c>
      <c r="BL214" s="15" t="s">
        <v>164</v>
      </c>
      <c r="BM214" s="232" t="s">
        <v>1312</v>
      </c>
    </row>
    <row r="215" s="1" customFormat="1">
      <c r="B215" s="36"/>
      <c r="C215" s="37"/>
      <c r="D215" s="234" t="s">
        <v>152</v>
      </c>
      <c r="E215" s="37"/>
      <c r="F215" s="235" t="s">
        <v>1311</v>
      </c>
      <c r="G215" s="37"/>
      <c r="H215" s="37"/>
      <c r="I215" s="147"/>
      <c r="J215" s="37"/>
      <c r="K215" s="37"/>
      <c r="L215" s="41"/>
      <c r="M215" s="236"/>
      <c r="N215" s="84"/>
      <c r="O215" s="84"/>
      <c r="P215" s="84"/>
      <c r="Q215" s="84"/>
      <c r="R215" s="84"/>
      <c r="S215" s="84"/>
      <c r="T215" s="85"/>
      <c r="AT215" s="15" t="s">
        <v>152</v>
      </c>
      <c r="AU215" s="15" t="s">
        <v>86</v>
      </c>
    </row>
    <row r="216" s="1" customFormat="1" ht="24" customHeight="1">
      <c r="B216" s="36"/>
      <c r="C216" s="221" t="s">
        <v>340</v>
      </c>
      <c r="D216" s="221" t="s">
        <v>145</v>
      </c>
      <c r="E216" s="222" t="s">
        <v>1313</v>
      </c>
      <c r="F216" s="223" t="s">
        <v>1314</v>
      </c>
      <c r="G216" s="224" t="s">
        <v>163</v>
      </c>
      <c r="H216" s="225">
        <v>88</v>
      </c>
      <c r="I216" s="226"/>
      <c r="J216" s="227">
        <f>ROUND(I216*H216,2)</f>
        <v>0</v>
      </c>
      <c r="K216" s="223" t="s">
        <v>149</v>
      </c>
      <c r="L216" s="41"/>
      <c r="M216" s="228" t="s">
        <v>1</v>
      </c>
      <c r="N216" s="229" t="s">
        <v>44</v>
      </c>
      <c r="O216" s="84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AR216" s="232" t="s">
        <v>150</v>
      </c>
      <c r="AT216" s="232" t="s">
        <v>145</v>
      </c>
      <c r="AU216" s="232" t="s">
        <v>86</v>
      </c>
      <c r="AY216" s="15" t="s">
        <v>142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5" t="s">
        <v>86</v>
      </c>
      <c r="BK216" s="233">
        <f>ROUND(I216*H216,2)</f>
        <v>0</v>
      </c>
      <c r="BL216" s="15" t="s">
        <v>150</v>
      </c>
      <c r="BM216" s="232" t="s">
        <v>1315</v>
      </c>
    </row>
    <row r="217" s="1" customFormat="1">
      <c r="B217" s="36"/>
      <c r="C217" s="37"/>
      <c r="D217" s="234" t="s">
        <v>152</v>
      </c>
      <c r="E217" s="37"/>
      <c r="F217" s="235" t="s">
        <v>1316</v>
      </c>
      <c r="G217" s="37"/>
      <c r="H217" s="37"/>
      <c r="I217" s="147"/>
      <c r="J217" s="37"/>
      <c r="K217" s="37"/>
      <c r="L217" s="41"/>
      <c r="M217" s="236"/>
      <c r="N217" s="84"/>
      <c r="O217" s="84"/>
      <c r="P217" s="84"/>
      <c r="Q217" s="84"/>
      <c r="R217" s="84"/>
      <c r="S217" s="84"/>
      <c r="T217" s="85"/>
      <c r="AT217" s="15" t="s">
        <v>152</v>
      </c>
      <c r="AU217" s="15" t="s">
        <v>86</v>
      </c>
    </row>
    <row r="218" s="1" customFormat="1" ht="24" customHeight="1">
      <c r="B218" s="36"/>
      <c r="C218" s="237" t="s">
        <v>344</v>
      </c>
      <c r="D218" s="237" t="s">
        <v>160</v>
      </c>
      <c r="E218" s="238" t="s">
        <v>1317</v>
      </c>
      <c r="F218" s="239" t="s">
        <v>1318</v>
      </c>
      <c r="G218" s="240" t="s">
        <v>156</v>
      </c>
      <c r="H218" s="241">
        <v>100</v>
      </c>
      <c r="I218" s="242"/>
      <c r="J218" s="243">
        <f>ROUND(I218*H218,2)</f>
        <v>0</v>
      </c>
      <c r="K218" s="239" t="s">
        <v>149</v>
      </c>
      <c r="L218" s="244"/>
      <c r="M218" s="245" t="s">
        <v>1</v>
      </c>
      <c r="N218" s="246" t="s">
        <v>44</v>
      </c>
      <c r="O218" s="84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32" t="s">
        <v>150</v>
      </c>
      <c r="AT218" s="232" t="s">
        <v>160</v>
      </c>
      <c r="AU218" s="232" t="s">
        <v>86</v>
      </c>
      <c r="AY218" s="15" t="s">
        <v>142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5" t="s">
        <v>86</v>
      </c>
      <c r="BK218" s="233">
        <f>ROUND(I218*H218,2)</f>
        <v>0</v>
      </c>
      <c r="BL218" s="15" t="s">
        <v>150</v>
      </c>
      <c r="BM218" s="232" t="s">
        <v>1319</v>
      </c>
    </row>
    <row r="219" s="1" customFormat="1">
      <c r="B219" s="36"/>
      <c r="C219" s="37"/>
      <c r="D219" s="234" t="s">
        <v>152</v>
      </c>
      <c r="E219" s="37"/>
      <c r="F219" s="235" t="s">
        <v>1318</v>
      </c>
      <c r="G219" s="37"/>
      <c r="H219" s="37"/>
      <c r="I219" s="147"/>
      <c r="J219" s="37"/>
      <c r="K219" s="37"/>
      <c r="L219" s="41"/>
      <c r="M219" s="236"/>
      <c r="N219" s="84"/>
      <c r="O219" s="84"/>
      <c r="P219" s="84"/>
      <c r="Q219" s="84"/>
      <c r="R219" s="84"/>
      <c r="S219" s="84"/>
      <c r="T219" s="85"/>
      <c r="AT219" s="15" t="s">
        <v>152</v>
      </c>
      <c r="AU219" s="15" t="s">
        <v>86</v>
      </c>
    </row>
    <row r="220" s="1" customFormat="1" ht="24" customHeight="1">
      <c r="B220" s="36"/>
      <c r="C220" s="237" t="s">
        <v>348</v>
      </c>
      <c r="D220" s="237" t="s">
        <v>160</v>
      </c>
      <c r="E220" s="238" t="s">
        <v>1320</v>
      </c>
      <c r="F220" s="239" t="s">
        <v>1321</v>
      </c>
      <c r="G220" s="240" t="s">
        <v>163</v>
      </c>
      <c r="H220" s="241">
        <v>50</v>
      </c>
      <c r="I220" s="242"/>
      <c r="J220" s="243">
        <f>ROUND(I220*H220,2)</f>
        <v>0</v>
      </c>
      <c r="K220" s="239" t="s">
        <v>149</v>
      </c>
      <c r="L220" s="244"/>
      <c r="M220" s="245" t="s">
        <v>1</v>
      </c>
      <c r="N220" s="246" t="s">
        <v>44</v>
      </c>
      <c r="O220" s="84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AR220" s="232" t="s">
        <v>150</v>
      </c>
      <c r="AT220" s="232" t="s">
        <v>160</v>
      </c>
      <c r="AU220" s="232" t="s">
        <v>86</v>
      </c>
      <c r="AY220" s="15" t="s">
        <v>142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5" t="s">
        <v>86</v>
      </c>
      <c r="BK220" s="233">
        <f>ROUND(I220*H220,2)</f>
        <v>0</v>
      </c>
      <c r="BL220" s="15" t="s">
        <v>150</v>
      </c>
      <c r="BM220" s="232" t="s">
        <v>1322</v>
      </c>
    </row>
    <row r="221" s="1" customFormat="1">
      <c r="B221" s="36"/>
      <c r="C221" s="37"/>
      <c r="D221" s="234" t="s">
        <v>152</v>
      </c>
      <c r="E221" s="37"/>
      <c r="F221" s="235" t="s">
        <v>1321</v>
      </c>
      <c r="G221" s="37"/>
      <c r="H221" s="37"/>
      <c r="I221" s="147"/>
      <c r="J221" s="37"/>
      <c r="K221" s="37"/>
      <c r="L221" s="41"/>
      <c r="M221" s="236"/>
      <c r="N221" s="84"/>
      <c r="O221" s="84"/>
      <c r="P221" s="84"/>
      <c r="Q221" s="84"/>
      <c r="R221" s="84"/>
      <c r="S221" s="84"/>
      <c r="T221" s="85"/>
      <c r="AT221" s="15" t="s">
        <v>152</v>
      </c>
      <c r="AU221" s="15" t="s">
        <v>86</v>
      </c>
    </row>
    <row r="222" s="1" customFormat="1" ht="24" customHeight="1">
      <c r="B222" s="36"/>
      <c r="C222" s="237" t="s">
        <v>352</v>
      </c>
      <c r="D222" s="237" t="s">
        <v>160</v>
      </c>
      <c r="E222" s="238" t="s">
        <v>1323</v>
      </c>
      <c r="F222" s="239" t="s">
        <v>1324</v>
      </c>
      <c r="G222" s="240" t="s">
        <v>163</v>
      </c>
      <c r="H222" s="241">
        <v>20</v>
      </c>
      <c r="I222" s="242"/>
      <c r="J222" s="243">
        <f>ROUND(I222*H222,2)</f>
        <v>0</v>
      </c>
      <c r="K222" s="239" t="s">
        <v>149</v>
      </c>
      <c r="L222" s="244"/>
      <c r="M222" s="245" t="s">
        <v>1</v>
      </c>
      <c r="N222" s="246" t="s">
        <v>44</v>
      </c>
      <c r="O222" s="84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AR222" s="232" t="s">
        <v>150</v>
      </c>
      <c r="AT222" s="232" t="s">
        <v>160</v>
      </c>
      <c r="AU222" s="232" t="s">
        <v>86</v>
      </c>
      <c r="AY222" s="15" t="s">
        <v>142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5" t="s">
        <v>86</v>
      </c>
      <c r="BK222" s="233">
        <f>ROUND(I222*H222,2)</f>
        <v>0</v>
      </c>
      <c r="BL222" s="15" t="s">
        <v>150</v>
      </c>
      <c r="BM222" s="232" t="s">
        <v>1325</v>
      </c>
    </row>
    <row r="223" s="1" customFormat="1">
      <c r="B223" s="36"/>
      <c r="C223" s="37"/>
      <c r="D223" s="234" t="s">
        <v>152</v>
      </c>
      <c r="E223" s="37"/>
      <c r="F223" s="235" t="s">
        <v>1324</v>
      </c>
      <c r="G223" s="37"/>
      <c r="H223" s="37"/>
      <c r="I223" s="147"/>
      <c r="J223" s="37"/>
      <c r="K223" s="37"/>
      <c r="L223" s="41"/>
      <c r="M223" s="236"/>
      <c r="N223" s="84"/>
      <c r="O223" s="84"/>
      <c r="P223" s="84"/>
      <c r="Q223" s="84"/>
      <c r="R223" s="84"/>
      <c r="S223" s="84"/>
      <c r="T223" s="85"/>
      <c r="AT223" s="15" t="s">
        <v>152</v>
      </c>
      <c r="AU223" s="15" t="s">
        <v>86</v>
      </c>
    </row>
    <row r="224" s="1" customFormat="1" ht="24" customHeight="1">
      <c r="B224" s="36"/>
      <c r="C224" s="237" t="s">
        <v>356</v>
      </c>
      <c r="D224" s="237" t="s">
        <v>160</v>
      </c>
      <c r="E224" s="238" t="s">
        <v>1326</v>
      </c>
      <c r="F224" s="239" t="s">
        <v>1327</v>
      </c>
      <c r="G224" s="240" t="s">
        <v>156</v>
      </c>
      <c r="H224" s="241">
        <v>40</v>
      </c>
      <c r="I224" s="242"/>
      <c r="J224" s="243">
        <f>ROUND(I224*H224,2)</f>
        <v>0</v>
      </c>
      <c r="K224" s="239" t="s">
        <v>149</v>
      </c>
      <c r="L224" s="244"/>
      <c r="M224" s="245" t="s">
        <v>1</v>
      </c>
      <c r="N224" s="246" t="s">
        <v>44</v>
      </c>
      <c r="O224" s="84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AR224" s="232" t="s">
        <v>150</v>
      </c>
      <c r="AT224" s="232" t="s">
        <v>160</v>
      </c>
      <c r="AU224" s="232" t="s">
        <v>86</v>
      </c>
      <c r="AY224" s="15" t="s">
        <v>142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5" t="s">
        <v>86</v>
      </c>
      <c r="BK224" s="233">
        <f>ROUND(I224*H224,2)</f>
        <v>0</v>
      </c>
      <c r="BL224" s="15" t="s">
        <v>150</v>
      </c>
      <c r="BM224" s="232" t="s">
        <v>1328</v>
      </c>
    </row>
    <row r="225" s="1" customFormat="1">
      <c r="B225" s="36"/>
      <c r="C225" s="37"/>
      <c r="D225" s="234" t="s">
        <v>152</v>
      </c>
      <c r="E225" s="37"/>
      <c r="F225" s="235" t="s">
        <v>1327</v>
      </c>
      <c r="G225" s="37"/>
      <c r="H225" s="37"/>
      <c r="I225" s="147"/>
      <c r="J225" s="37"/>
      <c r="K225" s="37"/>
      <c r="L225" s="41"/>
      <c r="M225" s="236"/>
      <c r="N225" s="84"/>
      <c r="O225" s="84"/>
      <c r="P225" s="84"/>
      <c r="Q225" s="84"/>
      <c r="R225" s="84"/>
      <c r="S225" s="84"/>
      <c r="T225" s="85"/>
      <c r="AT225" s="15" t="s">
        <v>152</v>
      </c>
      <c r="AU225" s="15" t="s">
        <v>86</v>
      </c>
    </row>
    <row r="226" s="1" customFormat="1" ht="24" customHeight="1">
      <c r="B226" s="36"/>
      <c r="C226" s="221" t="s">
        <v>360</v>
      </c>
      <c r="D226" s="221" t="s">
        <v>145</v>
      </c>
      <c r="E226" s="222" t="s">
        <v>1329</v>
      </c>
      <c r="F226" s="223" t="s">
        <v>1330</v>
      </c>
      <c r="G226" s="224" t="s">
        <v>156</v>
      </c>
      <c r="H226" s="225">
        <v>100</v>
      </c>
      <c r="I226" s="226"/>
      <c r="J226" s="227">
        <f>ROUND(I226*H226,2)</f>
        <v>0</v>
      </c>
      <c r="K226" s="223" t="s">
        <v>149</v>
      </c>
      <c r="L226" s="41"/>
      <c r="M226" s="228" t="s">
        <v>1</v>
      </c>
      <c r="N226" s="229" t="s">
        <v>44</v>
      </c>
      <c r="O226" s="84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AR226" s="232" t="s">
        <v>150</v>
      </c>
      <c r="AT226" s="232" t="s">
        <v>145</v>
      </c>
      <c r="AU226" s="232" t="s">
        <v>86</v>
      </c>
      <c r="AY226" s="15" t="s">
        <v>142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5" t="s">
        <v>86</v>
      </c>
      <c r="BK226" s="233">
        <f>ROUND(I226*H226,2)</f>
        <v>0</v>
      </c>
      <c r="BL226" s="15" t="s">
        <v>150</v>
      </c>
      <c r="BM226" s="232" t="s">
        <v>1331</v>
      </c>
    </row>
    <row r="227" s="1" customFormat="1">
      <c r="B227" s="36"/>
      <c r="C227" s="37"/>
      <c r="D227" s="234" t="s">
        <v>152</v>
      </c>
      <c r="E227" s="37"/>
      <c r="F227" s="235" t="s">
        <v>1332</v>
      </c>
      <c r="G227" s="37"/>
      <c r="H227" s="37"/>
      <c r="I227" s="147"/>
      <c r="J227" s="37"/>
      <c r="K227" s="37"/>
      <c r="L227" s="41"/>
      <c r="M227" s="236"/>
      <c r="N227" s="84"/>
      <c r="O227" s="84"/>
      <c r="P227" s="84"/>
      <c r="Q227" s="84"/>
      <c r="R227" s="84"/>
      <c r="S227" s="84"/>
      <c r="T227" s="85"/>
      <c r="AT227" s="15" t="s">
        <v>152</v>
      </c>
      <c r="AU227" s="15" t="s">
        <v>86</v>
      </c>
    </row>
    <row r="228" s="1" customFormat="1" ht="24" customHeight="1">
      <c r="B228" s="36"/>
      <c r="C228" s="221" t="s">
        <v>365</v>
      </c>
      <c r="D228" s="221" t="s">
        <v>145</v>
      </c>
      <c r="E228" s="222" t="s">
        <v>1333</v>
      </c>
      <c r="F228" s="223" t="s">
        <v>1334</v>
      </c>
      <c r="G228" s="224" t="s">
        <v>156</v>
      </c>
      <c r="H228" s="225">
        <v>40</v>
      </c>
      <c r="I228" s="226"/>
      <c r="J228" s="227">
        <f>ROUND(I228*H228,2)</f>
        <v>0</v>
      </c>
      <c r="K228" s="223" t="s">
        <v>149</v>
      </c>
      <c r="L228" s="41"/>
      <c r="M228" s="228" t="s">
        <v>1</v>
      </c>
      <c r="N228" s="229" t="s">
        <v>44</v>
      </c>
      <c r="O228" s="84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AR228" s="232" t="s">
        <v>150</v>
      </c>
      <c r="AT228" s="232" t="s">
        <v>145</v>
      </c>
      <c r="AU228" s="232" t="s">
        <v>86</v>
      </c>
      <c r="AY228" s="15" t="s">
        <v>142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5" t="s">
        <v>86</v>
      </c>
      <c r="BK228" s="233">
        <f>ROUND(I228*H228,2)</f>
        <v>0</v>
      </c>
      <c r="BL228" s="15" t="s">
        <v>150</v>
      </c>
      <c r="BM228" s="232" t="s">
        <v>1335</v>
      </c>
    </row>
    <row r="229" s="1" customFormat="1">
      <c r="B229" s="36"/>
      <c r="C229" s="37"/>
      <c r="D229" s="234" t="s">
        <v>152</v>
      </c>
      <c r="E229" s="37"/>
      <c r="F229" s="235" t="s">
        <v>1334</v>
      </c>
      <c r="G229" s="37"/>
      <c r="H229" s="37"/>
      <c r="I229" s="147"/>
      <c r="J229" s="37"/>
      <c r="K229" s="37"/>
      <c r="L229" s="41"/>
      <c r="M229" s="236"/>
      <c r="N229" s="84"/>
      <c r="O229" s="84"/>
      <c r="P229" s="84"/>
      <c r="Q229" s="84"/>
      <c r="R229" s="84"/>
      <c r="S229" s="84"/>
      <c r="T229" s="85"/>
      <c r="AT229" s="15" t="s">
        <v>152</v>
      </c>
      <c r="AU229" s="15" t="s">
        <v>86</v>
      </c>
    </row>
    <row r="230" s="1" customFormat="1" ht="24" customHeight="1">
      <c r="B230" s="36"/>
      <c r="C230" s="221" t="s">
        <v>370</v>
      </c>
      <c r="D230" s="221" t="s">
        <v>145</v>
      </c>
      <c r="E230" s="222" t="s">
        <v>1336</v>
      </c>
      <c r="F230" s="223" t="s">
        <v>1337</v>
      </c>
      <c r="G230" s="224" t="s">
        <v>163</v>
      </c>
      <c r="H230" s="225">
        <v>50</v>
      </c>
      <c r="I230" s="226"/>
      <c r="J230" s="227">
        <f>ROUND(I230*H230,2)</f>
        <v>0</v>
      </c>
      <c r="K230" s="223" t="s">
        <v>149</v>
      </c>
      <c r="L230" s="41"/>
      <c r="M230" s="228" t="s">
        <v>1</v>
      </c>
      <c r="N230" s="229" t="s">
        <v>44</v>
      </c>
      <c r="O230" s="84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32" t="s">
        <v>150</v>
      </c>
      <c r="AT230" s="232" t="s">
        <v>145</v>
      </c>
      <c r="AU230" s="232" t="s">
        <v>86</v>
      </c>
      <c r="AY230" s="15" t="s">
        <v>142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5" t="s">
        <v>86</v>
      </c>
      <c r="BK230" s="233">
        <f>ROUND(I230*H230,2)</f>
        <v>0</v>
      </c>
      <c r="BL230" s="15" t="s">
        <v>150</v>
      </c>
      <c r="BM230" s="232" t="s">
        <v>1338</v>
      </c>
    </row>
    <row r="231" s="1" customFormat="1">
      <c r="B231" s="36"/>
      <c r="C231" s="37"/>
      <c r="D231" s="234" t="s">
        <v>152</v>
      </c>
      <c r="E231" s="37"/>
      <c r="F231" s="235" t="s">
        <v>1337</v>
      </c>
      <c r="G231" s="37"/>
      <c r="H231" s="37"/>
      <c r="I231" s="147"/>
      <c r="J231" s="37"/>
      <c r="K231" s="37"/>
      <c r="L231" s="41"/>
      <c r="M231" s="236"/>
      <c r="N231" s="84"/>
      <c r="O231" s="84"/>
      <c r="P231" s="84"/>
      <c r="Q231" s="84"/>
      <c r="R231" s="84"/>
      <c r="S231" s="84"/>
      <c r="T231" s="85"/>
      <c r="AT231" s="15" t="s">
        <v>152</v>
      </c>
      <c r="AU231" s="15" t="s">
        <v>86</v>
      </c>
    </row>
    <row r="232" s="1" customFormat="1" ht="24" customHeight="1">
      <c r="B232" s="36"/>
      <c r="C232" s="221" t="s">
        <v>372</v>
      </c>
      <c r="D232" s="221" t="s">
        <v>145</v>
      </c>
      <c r="E232" s="222" t="s">
        <v>1339</v>
      </c>
      <c r="F232" s="223" t="s">
        <v>1340</v>
      </c>
      <c r="G232" s="224" t="s">
        <v>163</v>
      </c>
      <c r="H232" s="225">
        <v>20</v>
      </c>
      <c r="I232" s="226"/>
      <c r="J232" s="227">
        <f>ROUND(I232*H232,2)</f>
        <v>0</v>
      </c>
      <c r="K232" s="223" t="s">
        <v>149</v>
      </c>
      <c r="L232" s="41"/>
      <c r="M232" s="228" t="s">
        <v>1</v>
      </c>
      <c r="N232" s="229" t="s">
        <v>44</v>
      </c>
      <c r="O232" s="84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32" t="s">
        <v>150</v>
      </c>
      <c r="AT232" s="232" t="s">
        <v>145</v>
      </c>
      <c r="AU232" s="232" t="s">
        <v>86</v>
      </c>
      <c r="AY232" s="15" t="s">
        <v>142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5" t="s">
        <v>86</v>
      </c>
      <c r="BK232" s="233">
        <f>ROUND(I232*H232,2)</f>
        <v>0</v>
      </c>
      <c r="BL232" s="15" t="s">
        <v>150</v>
      </c>
      <c r="BM232" s="232" t="s">
        <v>1341</v>
      </c>
    </row>
    <row r="233" s="1" customFormat="1">
      <c r="B233" s="36"/>
      <c r="C233" s="37"/>
      <c r="D233" s="234" t="s">
        <v>152</v>
      </c>
      <c r="E233" s="37"/>
      <c r="F233" s="235" t="s">
        <v>1340</v>
      </c>
      <c r="G233" s="37"/>
      <c r="H233" s="37"/>
      <c r="I233" s="147"/>
      <c r="J233" s="37"/>
      <c r="K233" s="37"/>
      <c r="L233" s="41"/>
      <c r="M233" s="236"/>
      <c r="N233" s="84"/>
      <c r="O233" s="84"/>
      <c r="P233" s="84"/>
      <c r="Q233" s="84"/>
      <c r="R233" s="84"/>
      <c r="S233" s="84"/>
      <c r="T233" s="85"/>
      <c r="AT233" s="15" t="s">
        <v>152</v>
      </c>
      <c r="AU233" s="15" t="s">
        <v>86</v>
      </c>
    </row>
    <row r="234" s="10" customFormat="1" ht="25.92" customHeight="1">
      <c r="B234" s="207"/>
      <c r="C234" s="208"/>
      <c r="D234" s="209" t="s">
        <v>78</v>
      </c>
      <c r="E234" s="210" t="s">
        <v>139</v>
      </c>
      <c r="F234" s="210" t="s">
        <v>140</v>
      </c>
      <c r="G234" s="208"/>
      <c r="H234" s="208"/>
      <c r="I234" s="211"/>
      <c r="J234" s="212">
        <f>BK234</f>
        <v>0</v>
      </c>
      <c r="K234" s="208"/>
      <c r="L234" s="213"/>
      <c r="M234" s="214"/>
      <c r="N234" s="215"/>
      <c r="O234" s="215"/>
      <c r="P234" s="216">
        <f>SUM(P235:P285)</f>
        <v>0</v>
      </c>
      <c r="Q234" s="215"/>
      <c r="R234" s="216">
        <f>SUM(R235:R285)</f>
        <v>0</v>
      </c>
      <c r="S234" s="215"/>
      <c r="T234" s="217">
        <f>SUM(T235:T285)</f>
        <v>0</v>
      </c>
      <c r="AR234" s="218" t="s">
        <v>141</v>
      </c>
      <c r="AT234" s="219" t="s">
        <v>78</v>
      </c>
      <c r="AU234" s="219" t="s">
        <v>79</v>
      </c>
      <c r="AY234" s="218" t="s">
        <v>142</v>
      </c>
      <c r="BK234" s="220">
        <f>SUM(BK235:BK285)</f>
        <v>0</v>
      </c>
    </row>
    <row r="235" s="1" customFormat="1" ht="24" customHeight="1">
      <c r="B235" s="36"/>
      <c r="C235" s="221" t="s">
        <v>376</v>
      </c>
      <c r="D235" s="221" t="s">
        <v>145</v>
      </c>
      <c r="E235" s="222" t="s">
        <v>154</v>
      </c>
      <c r="F235" s="223" t="s">
        <v>155</v>
      </c>
      <c r="G235" s="224" t="s">
        <v>156</v>
      </c>
      <c r="H235" s="225">
        <v>20</v>
      </c>
      <c r="I235" s="226"/>
      <c r="J235" s="227">
        <f>ROUND(I235*H235,2)</f>
        <v>0</v>
      </c>
      <c r="K235" s="223" t="s">
        <v>149</v>
      </c>
      <c r="L235" s="41"/>
      <c r="M235" s="228" t="s">
        <v>1</v>
      </c>
      <c r="N235" s="229" t="s">
        <v>44</v>
      </c>
      <c r="O235" s="84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32" t="s">
        <v>150</v>
      </c>
      <c r="AT235" s="232" t="s">
        <v>145</v>
      </c>
      <c r="AU235" s="232" t="s">
        <v>86</v>
      </c>
      <c r="AY235" s="15" t="s">
        <v>142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5" t="s">
        <v>86</v>
      </c>
      <c r="BK235" s="233">
        <f>ROUND(I235*H235,2)</f>
        <v>0</v>
      </c>
      <c r="BL235" s="15" t="s">
        <v>150</v>
      </c>
      <c r="BM235" s="232" t="s">
        <v>1342</v>
      </c>
    </row>
    <row r="236" s="1" customFormat="1">
      <c r="B236" s="36"/>
      <c r="C236" s="37"/>
      <c r="D236" s="234" t="s">
        <v>152</v>
      </c>
      <c r="E236" s="37"/>
      <c r="F236" s="235" t="s">
        <v>158</v>
      </c>
      <c r="G236" s="37"/>
      <c r="H236" s="37"/>
      <c r="I236" s="147"/>
      <c r="J236" s="37"/>
      <c r="K236" s="37"/>
      <c r="L236" s="41"/>
      <c r="M236" s="236"/>
      <c r="N236" s="84"/>
      <c r="O236" s="84"/>
      <c r="P236" s="84"/>
      <c r="Q236" s="84"/>
      <c r="R236" s="84"/>
      <c r="S236" s="84"/>
      <c r="T236" s="85"/>
      <c r="AT236" s="15" t="s">
        <v>152</v>
      </c>
      <c r="AU236" s="15" t="s">
        <v>86</v>
      </c>
    </row>
    <row r="237" s="1" customFormat="1" ht="24" customHeight="1">
      <c r="B237" s="36"/>
      <c r="C237" s="221" t="s">
        <v>381</v>
      </c>
      <c r="D237" s="221" t="s">
        <v>145</v>
      </c>
      <c r="E237" s="222" t="s">
        <v>534</v>
      </c>
      <c r="F237" s="223" t="s">
        <v>535</v>
      </c>
      <c r="G237" s="224" t="s">
        <v>163</v>
      </c>
      <c r="H237" s="225">
        <v>2</v>
      </c>
      <c r="I237" s="226"/>
      <c r="J237" s="227">
        <f>ROUND(I237*H237,2)</f>
        <v>0</v>
      </c>
      <c r="K237" s="223" t="s">
        <v>149</v>
      </c>
      <c r="L237" s="41"/>
      <c r="M237" s="228" t="s">
        <v>1</v>
      </c>
      <c r="N237" s="229" t="s">
        <v>44</v>
      </c>
      <c r="O237" s="84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32" t="s">
        <v>86</v>
      </c>
      <c r="AT237" s="232" t="s">
        <v>145</v>
      </c>
      <c r="AU237" s="232" t="s">
        <v>86</v>
      </c>
      <c r="AY237" s="15" t="s">
        <v>142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5" t="s">
        <v>86</v>
      </c>
      <c r="BK237" s="233">
        <f>ROUND(I237*H237,2)</f>
        <v>0</v>
      </c>
      <c r="BL237" s="15" t="s">
        <v>86</v>
      </c>
      <c r="BM237" s="232" t="s">
        <v>1343</v>
      </c>
    </row>
    <row r="238" s="1" customFormat="1">
      <c r="B238" s="36"/>
      <c r="C238" s="37"/>
      <c r="D238" s="234" t="s">
        <v>152</v>
      </c>
      <c r="E238" s="37"/>
      <c r="F238" s="235" t="s">
        <v>535</v>
      </c>
      <c r="G238" s="37"/>
      <c r="H238" s="37"/>
      <c r="I238" s="147"/>
      <c r="J238" s="37"/>
      <c r="K238" s="37"/>
      <c r="L238" s="41"/>
      <c r="M238" s="236"/>
      <c r="N238" s="84"/>
      <c r="O238" s="84"/>
      <c r="P238" s="84"/>
      <c r="Q238" s="84"/>
      <c r="R238" s="84"/>
      <c r="S238" s="84"/>
      <c r="T238" s="85"/>
      <c r="AT238" s="15" t="s">
        <v>152</v>
      </c>
      <c r="AU238" s="15" t="s">
        <v>86</v>
      </c>
    </row>
    <row r="239" s="1" customFormat="1">
      <c r="B239" s="36"/>
      <c r="C239" s="37"/>
      <c r="D239" s="234" t="s">
        <v>166</v>
      </c>
      <c r="E239" s="37"/>
      <c r="F239" s="247" t="s">
        <v>1344</v>
      </c>
      <c r="G239" s="37"/>
      <c r="H239" s="37"/>
      <c r="I239" s="147"/>
      <c r="J239" s="37"/>
      <c r="K239" s="37"/>
      <c r="L239" s="41"/>
      <c r="M239" s="236"/>
      <c r="N239" s="84"/>
      <c r="O239" s="84"/>
      <c r="P239" s="84"/>
      <c r="Q239" s="84"/>
      <c r="R239" s="84"/>
      <c r="S239" s="84"/>
      <c r="T239" s="85"/>
      <c r="AT239" s="15" t="s">
        <v>166</v>
      </c>
      <c r="AU239" s="15" t="s">
        <v>86</v>
      </c>
    </row>
    <row r="240" s="1" customFormat="1" ht="24" customHeight="1">
      <c r="B240" s="36"/>
      <c r="C240" s="221" t="s">
        <v>387</v>
      </c>
      <c r="D240" s="221" t="s">
        <v>145</v>
      </c>
      <c r="E240" s="222" t="s">
        <v>1345</v>
      </c>
      <c r="F240" s="223" t="s">
        <v>1346</v>
      </c>
      <c r="G240" s="224" t="s">
        <v>163</v>
      </c>
      <c r="H240" s="225">
        <v>2</v>
      </c>
      <c r="I240" s="226"/>
      <c r="J240" s="227">
        <f>ROUND(I240*H240,2)</f>
        <v>0</v>
      </c>
      <c r="K240" s="223" t="s">
        <v>149</v>
      </c>
      <c r="L240" s="41"/>
      <c r="M240" s="228" t="s">
        <v>1</v>
      </c>
      <c r="N240" s="229" t="s">
        <v>44</v>
      </c>
      <c r="O240" s="84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32" t="s">
        <v>86</v>
      </c>
      <c r="AT240" s="232" t="s">
        <v>145</v>
      </c>
      <c r="AU240" s="232" t="s">
        <v>86</v>
      </c>
      <c r="AY240" s="15" t="s">
        <v>142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5" t="s">
        <v>86</v>
      </c>
      <c r="BK240" s="233">
        <f>ROUND(I240*H240,2)</f>
        <v>0</v>
      </c>
      <c r="BL240" s="15" t="s">
        <v>86</v>
      </c>
      <c r="BM240" s="232" t="s">
        <v>1347</v>
      </c>
    </row>
    <row r="241" s="1" customFormat="1">
      <c r="B241" s="36"/>
      <c r="C241" s="37"/>
      <c r="D241" s="234" t="s">
        <v>152</v>
      </c>
      <c r="E241" s="37"/>
      <c r="F241" s="235" t="s">
        <v>1346</v>
      </c>
      <c r="G241" s="37"/>
      <c r="H241" s="37"/>
      <c r="I241" s="147"/>
      <c r="J241" s="37"/>
      <c r="K241" s="37"/>
      <c r="L241" s="41"/>
      <c r="M241" s="236"/>
      <c r="N241" s="84"/>
      <c r="O241" s="84"/>
      <c r="P241" s="84"/>
      <c r="Q241" s="84"/>
      <c r="R241" s="84"/>
      <c r="S241" s="84"/>
      <c r="T241" s="85"/>
      <c r="AT241" s="15" t="s">
        <v>152</v>
      </c>
      <c r="AU241" s="15" t="s">
        <v>86</v>
      </c>
    </row>
    <row r="242" s="1" customFormat="1" ht="36" customHeight="1">
      <c r="B242" s="36"/>
      <c r="C242" s="221" t="s">
        <v>391</v>
      </c>
      <c r="D242" s="221" t="s">
        <v>145</v>
      </c>
      <c r="E242" s="222" t="s">
        <v>1348</v>
      </c>
      <c r="F242" s="223" t="s">
        <v>1349</v>
      </c>
      <c r="G242" s="224" t="s">
        <v>163</v>
      </c>
      <c r="H242" s="225">
        <v>10</v>
      </c>
      <c r="I242" s="226"/>
      <c r="J242" s="227">
        <f>ROUND(I242*H242,2)</f>
        <v>0</v>
      </c>
      <c r="K242" s="223" t="s">
        <v>149</v>
      </c>
      <c r="L242" s="41"/>
      <c r="M242" s="228" t="s">
        <v>1</v>
      </c>
      <c r="N242" s="229" t="s">
        <v>44</v>
      </c>
      <c r="O242" s="84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AR242" s="232" t="s">
        <v>86</v>
      </c>
      <c r="AT242" s="232" t="s">
        <v>145</v>
      </c>
      <c r="AU242" s="232" t="s">
        <v>86</v>
      </c>
      <c r="AY242" s="15" t="s">
        <v>142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5" t="s">
        <v>86</v>
      </c>
      <c r="BK242" s="233">
        <f>ROUND(I242*H242,2)</f>
        <v>0</v>
      </c>
      <c r="BL242" s="15" t="s">
        <v>86</v>
      </c>
      <c r="BM242" s="232" t="s">
        <v>1350</v>
      </c>
    </row>
    <row r="243" s="1" customFormat="1">
      <c r="B243" s="36"/>
      <c r="C243" s="37"/>
      <c r="D243" s="234" t="s">
        <v>152</v>
      </c>
      <c r="E243" s="37"/>
      <c r="F243" s="235" t="s">
        <v>1349</v>
      </c>
      <c r="G243" s="37"/>
      <c r="H243" s="37"/>
      <c r="I243" s="147"/>
      <c r="J243" s="37"/>
      <c r="K243" s="37"/>
      <c r="L243" s="41"/>
      <c r="M243" s="236"/>
      <c r="N243" s="84"/>
      <c r="O243" s="84"/>
      <c r="P243" s="84"/>
      <c r="Q243" s="84"/>
      <c r="R243" s="84"/>
      <c r="S243" s="84"/>
      <c r="T243" s="85"/>
      <c r="AT243" s="15" t="s">
        <v>152</v>
      </c>
      <c r="AU243" s="15" t="s">
        <v>86</v>
      </c>
    </row>
    <row r="244" s="1" customFormat="1">
      <c r="B244" s="36"/>
      <c r="C244" s="37"/>
      <c r="D244" s="234" t="s">
        <v>166</v>
      </c>
      <c r="E244" s="37"/>
      <c r="F244" s="247" t="s">
        <v>1351</v>
      </c>
      <c r="G244" s="37"/>
      <c r="H244" s="37"/>
      <c r="I244" s="147"/>
      <c r="J244" s="37"/>
      <c r="K244" s="37"/>
      <c r="L244" s="41"/>
      <c r="M244" s="236"/>
      <c r="N244" s="84"/>
      <c r="O244" s="84"/>
      <c r="P244" s="84"/>
      <c r="Q244" s="84"/>
      <c r="R244" s="84"/>
      <c r="S244" s="84"/>
      <c r="T244" s="85"/>
      <c r="AT244" s="15" t="s">
        <v>166</v>
      </c>
      <c r="AU244" s="15" t="s">
        <v>86</v>
      </c>
    </row>
    <row r="245" s="1" customFormat="1" ht="24" customHeight="1">
      <c r="B245" s="36"/>
      <c r="C245" s="221" t="s">
        <v>395</v>
      </c>
      <c r="D245" s="221" t="s">
        <v>145</v>
      </c>
      <c r="E245" s="222" t="s">
        <v>1352</v>
      </c>
      <c r="F245" s="223" t="s">
        <v>1353</v>
      </c>
      <c r="G245" s="224" t="s">
        <v>156</v>
      </c>
      <c r="H245" s="225">
        <v>400</v>
      </c>
      <c r="I245" s="226"/>
      <c r="J245" s="227">
        <f>ROUND(I245*H245,2)</f>
        <v>0</v>
      </c>
      <c r="K245" s="223" t="s">
        <v>149</v>
      </c>
      <c r="L245" s="41"/>
      <c r="M245" s="228" t="s">
        <v>1</v>
      </c>
      <c r="N245" s="229" t="s">
        <v>44</v>
      </c>
      <c r="O245" s="84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AR245" s="232" t="s">
        <v>150</v>
      </c>
      <c r="AT245" s="232" t="s">
        <v>145</v>
      </c>
      <c r="AU245" s="232" t="s">
        <v>86</v>
      </c>
      <c r="AY245" s="15" t="s">
        <v>142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5" t="s">
        <v>86</v>
      </c>
      <c r="BK245" s="233">
        <f>ROUND(I245*H245,2)</f>
        <v>0</v>
      </c>
      <c r="BL245" s="15" t="s">
        <v>150</v>
      </c>
      <c r="BM245" s="232" t="s">
        <v>1354</v>
      </c>
    </row>
    <row r="246" s="1" customFormat="1">
      <c r="B246" s="36"/>
      <c r="C246" s="37"/>
      <c r="D246" s="234" t="s">
        <v>152</v>
      </c>
      <c r="E246" s="37"/>
      <c r="F246" s="235" t="s">
        <v>1355</v>
      </c>
      <c r="G246" s="37"/>
      <c r="H246" s="37"/>
      <c r="I246" s="147"/>
      <c r="J246" s="37"/>
      <c r="K246" s="37"/>
      <c r="L246" s="41"/>
      <c r="M246" s="236"/>
      <c r="N246" s="84"/>
      <c r="O246" s="84"/>
      <c r="P246" s="84"/>
      <c r="Q246" s="84"/>
      <c r="R246" s="84"/>
      <c r="S246" s="84"/>
      <c r="T246" s="85"/>
      <c r="AT246" s="15" t="s">
        <v>152</v>
      </c>
      <c r="AU246" s="15" t="s">
        <v>86</v>
      </c>
    </row>
    <row r="247" s="1" customFormat="1" ht="24" customHeight="1">
      <c r="B247" s="36"/>
      <c r="C247" s="221" t="s">
        <v>400</v>
      </c>
      <c r="D247" s="221" t="s">
        <v>145</v>
      </c>
      <c r="E247" s="222" t="s">
        <v>1356</v>
      </c>
      <c r="F247" s="223" t="s">
        <v>1357</v>
      </c>
      <c r="G247" s="224" t="s">
        <v>163</v>
      </c>
      <c r="H247" s="225">
        <v>44</v>
      </c>
      <c r="I247" s="226"/>
      <c r="J247" s="227">
        <f>ROUND(I247*H247,2)</f>
        <v>0</v>
      </c>
      <c r="K247" s="223" t="s">
        <v>149</v>
      </c>
      <c r="L247" s="41"/>
      <c r="M247" s="228" t="s">
        <v>1</v>
      </c>
      <c r="N247" s="229" t="s">
        <v>44</v>
      </c>
      <c r="O247" s="84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AR247" s="232" t="s">
        <v>150</v>
      </c>
      <c r="AT247" s="232" t="s">
        <v>145</v>
      </c>
      <c r="AU247" s="232" t="s">
        <v>86</v>
      </c>
      <c r="AY247" s="15" t="s">
        <v>142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5" t="s">
        <v>86</v>
      </c>
      <c r="BK247" s="233">
        <f>ROUND(I247*H247,2)</f>
        <v>0</v>
      </c>
      <c r="BL247" s="15" t="s">
        <v>150</v>
      </c>
      <c r="BM247" s="232" t="s">
        <v>1358</v>
      </c>
    </row>
    <row r="248" s="1" customFormat="1">
      <c r="B248" s="36"/>
      <c r="C248" s="37"/>
      <c r="D248" s="234" t="s">
        <v>152</v>
      </c>
      <c r="E248" s="37"/>
      <c r="F248" s="235" t="s">
        <v>1357</v>
      </c>
      <c r="G248" s="37"/>
      <c r="H248" s="37"/>
      <c r="I248" s="147"/>
      <c r="J248" s="37"/>
      <c r="K248" s="37"/>
      <c r="L248" s="41"/>
      <c r="M248" s="236"/>
      <c r="N248" s="84"/>
      <c r="O248" s="84"/>
      <c r="P248" s="84"/>
      <c r="Q248" s="84"/>
      <c r="R248" s="84"/>
      <c r="S248" s="84"/>
      <c r="T248" s="85"/>
      <c r="AT248" s="15" t="s">
        <v>152</v>
      </c>
      <c r="AU248" s="15" t="s">
        <v>86</v>
      </c>
    </row>
    <row r="249" s="1" customFormat="1" ht="24" customHeight="1">
      <c r="B249" s="36"/>
      <c r="C249" s="221" t="s">
        <v>405</v>
      </c>
      <c r="D249" s="221" t="s">
        <v>145</v>
      </c>
      <c r="E249" s="222" t="s">
        <v>563</v>
      </c>
      <c r="F249" s="223" t="s">
        <v>564</v>
      </c>
      <c r="G249" s="224" t="s">
        <v>156</v>
      </c>
      <c r="H249" s="225">
        <v>200</v>
      </c>
      <c r="I249" s="226"/>
      <c r="J249" s="227">
        <f>ROUND(I249*H249,2)</f>
        <v>0</v>
      </c>
      <c r="K249" s="223" t="s">
        <v>149</v>
      </c>
      <c r="L249" s="41"/>
      <c r="M249" s="228" t="s">
        <v>1</v>
      </c>
      <c r="N249" s="229" t="s">
        <v>44</v>
      </c>
      <c r="O249" s="84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AR249" s="232" t="s">
        <v>150</v>
      </c>
      <c r="AT249" s="232" t="s">
        <v>145</v>
      </c>
      <c r="AU249" s="232" t="s">
        <v>86</v>
      </c>
      <c r="AY249" s="15" t="s">
        <v>142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5" t="s">
        <v>86</v>
      </c>
      <c r="BK249" s="233">
        <f>ROUND(I249*H249,2)</f>
        <v>0</v>
      </c>
      <c r="BL249" s="15" t="s">
        <v>150</v>
      </c>
      <c r="BM249" s="232" t="s">
        <v>1359</v>
      </c>
    </row>
    <row r="250" s="1" customFormat="1">
      <c r="B250" s="36"/>
      <c r="C250" s="37"/>
      <c r="D250" s="234" t="s">
        <v>152</v>
      </c>
      <c r="E250" s="37"/>
      <c r="F250" s="235" t="s">
        <v>566</v>
      </c>
      <c r="G250" s="37"/>
      <c r="H250" s="37"/>
      <c r="I250" s="147"/>
      <c r="J250" s="37"/>
      <c r="K250" s="37"/>
      <c r="L250" s="41"/>
      <c r="M250" s="236"/>
      <c r="N250" s="84"/>
      <c r="O250" s="84"/>
      <c r="P250" s="84"/>
      <c r="Q250" s="84"/>
      <c r="R250" s="84"/>
      <c r="S250" s="84"/>
      <c r="T250" s="85"/>
      <c r="AT250" s="15" t="s">
        <v>152</v>
      </c>
      <c r="AU250" s="15" t="s">
        <v>86</v>
      </c>
    </row>
    <row r="251" s="1" customFormat="1" ht="24" customHeight="1">
      <c r="B251" s="36"/>
      <c r="C251" s="221" t="s">
        <v>414</v>
      </c>
      <c r="D251" s="221" t="s">
        <v>145</v>
      </c>
      <c r="E251" s="222" t="s">
        <v>1360</v>
      </c>
      <c r="F251" s="223" t="s">
        <v>1361</v>
      </c>
      <c r="G251" s="224" t="s">
        <v>156</v>
      </c>
      <c r="H251" s="225">
        <v>40</v>
      </c>
      <c r="I251" s="226"/>
      <c r="J251" s="227">
        <f>ROUND(I251*H251,2)</f>
        <v>0</v>
      </c>
      <c r="K251" s="223" t="s">
        <v>149</v>
      </c>
      <c r="L251" s="41"/>
      <c r="M251" s="228" t="s">
        <v>1</v>
      </c>
      <c r="N251" s="229" t="s">
        <v>44</v>
      </c>
      <c r="O251" s="84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AR251" s="232" t="s">
        <v>150</v>
      </c>
      <c r="AT251" s="232" t="s">
        <v>145</v>
      </c>
      <c r="AU251" s="232" t="s">
        <v>86</v>
      </c>
      <c r="AY251" s="15" t="s">
        <v>142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5" t="s">
        <v>86</v>
      </c>
      <c r="BK251" s="233">
        <f>ROUND(I251*H251,2)</f>
        <v>0</v>
      </c>
      <c r="BL251" s="15" t="s">
        <v>150</v>
      </c>
      <c r="BM251" s="232" t="s">
        <v>1362</v>
      </c>
    </row>
    <row r="252" s="1" customFormat="1">
      <c r="B252" s="36"/>
      <c r="C252" s="37"/>
      <c r="D252" s="234" t="s">
        <v>152</v>
      </c>
      <c r="E252" s="37"/>
      <c r="F252" s="235" t="s">
        <v>1363</v>
      </c>
      <c r="G252" s="37"/>
      <c r="H252" s="37"/>
      <c r="I252" s="147"/>
      <c r="J252" s="37"/>
      <c r="K252" s="37"/>
      <c r="L252" s="41"/>
      <c r="M252" s="236"/>
      <c r="N252" s="84"/>
      <c r="O252" s="84"/>
      <c r="P252" s="84"/>
      <c r="Q252" s="84"/>
      <c r="R252" s="84"/>
      <c r="S252" s="84"/>
      <c r="T252" s="85"/>
      <c r="AT252" s="15" t="s">
        <v>152</v>
      </c>
      <c r="AU252" s="15" t="s">
        <v>86</v>
      </c>
    </row>
    <row r="253" s="1" customFormat="1" ht="24" customHeight="1">
      <c r="B253" s="36"/>
      <c r="C253" s="221" t="s">
        <v>419</v>
      </c>
      <c r="D253" s="221" t="s">
        <v>145</v>
      </c>
      <c r="E253" s="222" t="s">
        <v>1364</v>
      </c>
      <c r="F253" s="223" t="s">
        <v>1365</v>
      </c>
      <c r="G253" s="224" t="s">
        <v>163</v>
      </c>
      <c r="H253" s="225">
        <v>4</v>
      </c>
      <c r="I253" s="226"/>
      <c r="J253" s="227">
        <f>ROUND(I253*H253,2)</f>
        <v>0</v>
      </c>
      <c r="K253" s="223" t="s">
        <v>149</v>
      </c>
      <c r="L253" s="41"/>
      <c r="M253" s="228" t="s">
        <v>1</v>
      </c>
      <c r="N253" s="229" t="s">
        <v>44</v>
      </c>
      <c r="O253" s="84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AR253" s="232" t="s">
        <v>86</v>
      </c>
      <c r="AT253" s="232" t="s">
        <v>145</v>
      </c>
      <c r="AU253" s="232" t="s">
        <v>86</v>
      </c>
      <c r="AY253" s="15" t="s">
        <v>142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5" t="s">
        <v>86</v>
      </c>
      <c r="BK253" s="233">
        <f>ROUND(I253*H253,2)</f>
        <v>0</v>
      </c>
      <c r="BL253" s="15" t="s">
        <v>86</v>
      </c>
      <c r="BM253" s="232" t="s">
        <v>1366</v>
      </c>
    </row>
    <row r="254" s="1" customFormat="1">
      <c r="B254" s="36"/>
      <c r="C254" s="37"/>
      <c r="D254" s="234" t="s">
        <v>152</v>
      </c>
      <c r="E254" s="37"/>
      <c r="F254" s="235" t="s">
        <v>1365</v>
      </c>
      <c r="G254" s="37"/>
      <c r="H254" s="37"/>
      <c r="I254" s="147"/>
      <c r="J254" s="37"/>
      <c r="K254" s="37"/>
      <c r="L254" s="41"/>
      <c r="M254" s="236"/>
      <c r="N254" s="84"/>
      <c r="O254" s="84"/>
      <c r="P254" s="84"/>
      <c r="Q254" s="84"/>
      <c r="R254" s="84"/>
      <c r="S254" s="84"/>
      <c r="T254" s="85"/>
      <c r="AT254" s="15" t="s">
        <v>152</v>
      </c>
      <c r="AU254" s="15" t="s">
        <v>86</v>
      </c>
    </row>
    <row r="255" s="1" customFormat="1" ht="24" customHeight="1">
      <c r="B255" s="36"/>
      <c r="C255" s="221" t="s">
        <v>423</v>
      </c>
      <c r="D255" s="221" t="s">
        <v>145</v>
      </c>
      <c r="E255" s="222" t="s">
        <v>1367</v>
      </c>
      <c r="F255" s="223" t="s">
        <v>1368</v>
      </c>
      <c r="G255" s="224" t="s">
        <v>156</v>
      </c>
      <c r="H255" s="225">
        <v>60</v>
      </c>
      <c r="I255" s="226"/>
      <c r="J255" s="227">
        <f>ROUND(I255*H255,2)</f>
        <v>0</v>
      </c>
      <c r="K255" s="223" t="s">
        <v>149</v>
      </c>
      <c r="L255" s="41"/>
      <c r="M255" s="228" t="s">
        <v>1</v>
      </c>
      <c r="N255" s="229" t="s">
        <v>44</v>
      </c>
      <c r="O255" s="84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AR255" s="232" t="s">
        <v>150</v>
      </c>
      <c r="AT255" s="232" t="s">
        <v>145</v>
      </c>
      <c r="AU255" s="232" t="s">
        <v>86</v>
      </c>
      <c r="AY255" s="15" t="s">
        <v>142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5" t="s">
        <v>86</v>
      </c>
      <c r="BK255" s="233">
        <f>ROUND(I255*H255,2)</f>
        <v>0</v>
      </c>
      <c r="BL255" s="15" t="s">
        <v>150</v>
      </c>
      <c r="BM255" s="232" t="s">
        <v>1369</v>
      </c>
    </row>
    <row r="256" s="1" customFormat="1">
      <c r="B256" s="36"/>
      <c r="C256" s="37"/>
      <c r="D256" s="234" t="s">
        <v>152</v>
      </c>
      <c r="E256" s="37"/>
      <c r="F256" s="235" t="s">
        <v>1370</v>
      </c>
      <c r="G256" s="37"/>
      <c r="H256" s="37"/>
      <c r="I256" s="147"/>
      <c r="J256" s="37"/>
      <c r="K256" s="37"/>
      <c r="L256" s="41"/>
      <c r="M256" s="236"/>
      <c r="N256" s="84"/>
      <c r="O256" s="84"/>
      <c r="P256" s="84"/>
      <c r="Q256" s="84"/>
      <c r="R256" s="84"/>
      <c r="S256" s="84"/>
      <c r="T256" s="85"/>
      <c r="AT256" s="15" t="s">
        <v>152</v>
      </c>
      <c r="AU256" s="15" t="s">
        <v>86</v>
      </c>
    </row>
    <row r="257" s="1" customFormat="1" ht="24" customHeight="1">
      <c r="B257" s="36"/>
      <c r="C257" s="221" t="s">
        <v>427</v>
      </c>
      <c r="D257" s="221" t="s">
        <v>145</v>
      </c>
      <c r="E257" s="222" t="s">
        <v>1371</v>
      </c>
      <c r="F257" s="223" t="s">
        <v>1372</v>
      </c>
      <c r="G257" s="224" t="s">
        <v>163</v>
      </c>
      <c r="H257" s="225">
        <v>2</v>
      </c>
      <c r="I257" s="226"/>
      <c r="J257" s="227">
        <f>ROUND(I257*H257,2)</f>
        <v>0</v>
      </c>
      <c r="K257" s="223" t="s">
        <v>149</v>
      </c>
      <c r="L257" s="41"/>
      <c r="M257" s="228" t="s">
        <v>1</v>
      </c>
      <c r="N257" s="229" t="s">
        <v>44</v>
      </c>
      <c r="O257" s="84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AR257" s="232" t="s">
        <v>86</v>
      </c>
      <c r="AT257" s="232" t="s">
        <v>145</v>
      </c>
      <c r="AU257" s="232" t="s">
        <v>86</v>
      </c>
      <c r="AY257" s="15" t="s">
        <v>142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5" t="s">
        <v>86</v>
      </c>
      <c r="BK257" s="233">
        <f>ROUND(I257*H257,2)</f>
        <v>0</v>
      </c>
      <c r="BL257" s="15" t="s">
        <v>86</v>
      </c>
      <c r="BM257" s="232" t="s">
        <v>1373</v>
      </c>
    </row>
    <row r="258" s="1" customFormat="1">
      <c r="B258" s="36"/>
      <c r="C258" s="37"/>
      <c r="D258" s="234" t="s">
        <v>152</v>
      </c>
      <c r="E258" s="37"/>
      <c r="F258" s="235" t="s">
        <v>1372</v>
      </c>
      <c r="G258" s="37"/>
      <c r="H258" s="37"/>
      <c r="I258" s="147"/>
      <c r="J258" s="37"/>
      <c r="K258" s="37"/>
      <c r="L258" s="41"/>
      <c r="M258" s="236"/>
      <c r="N258" s="84"/>
      <c r="O258" s="84"/>
      <c r="P258" s="84"/>
      <c r="Q258" s="84"/>
      <c r="R258" s="84"/>
      <c r="S258" s="84"/>
      <c r="T258" s="85"/>
      <c r="AT258" s="15" t="s">
        <v>152</v>
      </c>
      <c r="AU258" s="15" t="s">
        <v>86</v>
      </c>
    </row>
    <row r="259" s="1" customFormat="1">
      <c r="B259" s="36"/>
      <c r="C259" s="37"/>
      <c r="D259" s="234" t="s">
        <v>166</v>
      </c>
      <c r="E259" s="37"/>
      <c r="F259" s="247" t="s">
        <v>1374</v>
      </c>
      <c r="G259" s="37"/>
      <c r="H259" s="37"/>
      <c r="I259" s="147"/>
      <c r="J259" s="37"/>
      <c r="K259" s="37"/>
      <c r="L259" s="41"/>
      <c r="M259" s="236"/>
      <c r="N259" s="84"/>
      <c r="O259" s="84"/>
      <c r="P259" s="84"/>
      <c r="Q259" s="84"/>
      <c r="R259" s="84"/>
      <c r="S259" s="84"/>
      <c r="T259" s="85"/>
      <c r="AT259" s="15" t="s">
        <v>166</v>
      </c>
      <c r="AU259" s="15" t="s">
        <v>86</v>
      </c>
    </row>
    <row r="260" s="1" customFormat="1" ht="24" customHeight="1">
      <c r="B260" s="36"/>
      <c r="C260" s="221" t="s">
        <v>431</v>
      </c>
      <c r="D260" s="221" t="s">
        <v>145</v>
      </c>
      <c r="E260" s="222" t="s">
        <v>1375</v>
      </c>
      <c r="F260" s="223" t="s">
        <v>1376</v>
      </c>
      <c r="G260" s="224" t="s">
        <v>163</v>
      </c>
      <c r="H260" s="225">
        <v>2</v>
      </c>
      <c r="I260" s="226"/>
      <c r="J260" s="227">
        <f>ROUND(I260*H260,2)</f>
        <v>0</v>
      </c>
      <c r="K260" s="223" t="s">
        <v>149</v>
      </c>
      <c r="L260" s="41"/>
      <c r="M260" s="228" t="s">
        <v>1</v>
      </c>
      <c r="N260" s="229" t="s">
        <v>44</v>
      </c>
      <c r="O260" s="84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AR260" s="232" t="s">
        <v>150</v>
      </c>
      <c r="AT260" s="232" t="s">
        <v>145</v>
      </c>
      <c r="AU260" s="232" t="s">
        <v>86</v>
      </c>
      <c r="AY260" s="15" t="s">
        <v>142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5" t="s">
        <v>86</v>
      </c>
      <c r="BK260" s="233">
        <f>ROUND(I260*H260,2)</f>
        <v>0</v>
      </c>
      <c r="BL260" s="15" t="s">
        <v>150</v>
      </c>
      <c r="BM260" s="232" t="s">
        <v>1377</v>
      </c>
    </row>
    <row r="261" s="1" customFormat="1">
      <c r="B261" s="36"/>
      <c r="C261" s="37"/>
      <c r="D261" s="234" t="s">
        <v>152</v>
      </c>
      <c r="E261" s="37"/>
      <c r="F261" s="235" t="s">
        <v>1378</v>
      </c>
      <c r="G261" s="37"/>
      <c r="H261" s="37"/>
      <c r="I261" s="147"/>
      <c r="J261" s="37"/>
      <c r="K261" s="37"/>
      <c r="L261" s="41"/>
      <c r="M261" s="236"/>
      <c r="N261" s="84"/>
      <c r="O261" s="84"/>
      <c r="P261" s="84"/>
      <c r="Q261" s="84"/>
      <c r="R261" s="84"/>
      <c r="S261" s="84"/>
      <c r="T261" s="85"/>
      <c r="AT261" s="15" t="s">
        <v>152</v>
      </c>
      <c r="AU261" s="15" t="s">
        <v>86</v>
      </c>
    </row>
    <row r="262" s="1" customFormat="1">
      <c r="B262" s="36"/>
      <c r="C262" s="37"/>
      <c r="D262" s="234" t="s">
        <v>166</v>
      </c>
      <c r="E262" s="37"/>
      <c r="F262" s="247" t="s">
        <v>1379</v>
      </c>
      <c r="G262" s="37"/>
      <c r="H262" s="37"/>
      <c r="I262" s="147"/>
      <c r="J262" s="37"/>
      <c r="K262" s="37"/>
      <c r="L262" s="41"/>
      <c r="M262" s="236"/>
      <c r="N262" s="84"/>
      <c r="O262" s="84"/>
      <c r="P262" s="84"/>
      <c r="Q262" s="84"/>
      <c r="R262" s="84"/>
      <c r="S262" s="84"/>
      <c r="T262" s="85"/>
      <c r="AT262" s="15" t="s">
        <v>166</v>
      </c>
      <c r="AU262" s="15" t="s">
        <v>86</v>
      </c>
    </row>
    <row r="263" s="1" customFormat="1" ht="24" customHeight="1">
      <c r="B263" s="36"/>
      <c r="C263" s="221" t="s">
        <v>436</v>
      </c>
      <c r="D263" s="221" t="s">
        <v>145</v>
      </c>
      <c r="E263" s="222" t="s">
        <v>1380</v>
      </c>
      <c r="F263" s="223" t="s">
        <v>1381</v>
      </c>
      <c r="G263" s="224" t="s">
        <v>163</v>
      </c>
      <c r="H263" s="225">
        <v>2</v>
      </c>
      <c r="I263" s="226"/>
      <c r="J263" s="227">
        <f>ROUND(I263*H263,2)</f>
        <v>0</v>
      </c>
      <c r="K263" s="223" t="s">
        <v>149</v>
      </c>
      <c r="L263" s="41"/>
      <c r="M263" s="228" t="s">
        <v>1</v>
      </c>
      <c r="N263" s="229" t="s">
        <v>44</v>
      </c>
      <c r="O263" s="84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AR263" s="232" t="s">
        <v>86</v>
      </c>
      <c r="AT263" s="232" t="s">
        <v>145</v>
      </c>
      <c r="AU263" s="232" t="s">
        <v>86</v>
      </c>
      <c r="AY263" s="15" t="s">
        <v>142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5" t="s">
        <v>86</v>
      </c>
      <c r="BK263" s="233">
        <f>ROUND(I263*H263,2)</f>
        <v>0</v>
      </c>
      <c r="BL263" s="15" t="s">
        <v>86</v>
      </c>
      <c r="BM263" s="232" t="s">
        <v>1382</v>
      </c>
    </row>
    <row r="264" s="1" customFormat="1">
      <c r="B264" s="36"/>
      <c r="C264" s="37"/>
      <c r="D264" s="234" t="s">
        <v>152</v>
      </c>
      <c r="E264" s="37"/>
      <c r="F264" s="235" t="s">
        <v>1383</v>
      </c>
      <c r="G264" s="37"/>
      <c r="H264" s="37"/>
      <c r="I264" s="147"/>
      <c r="J264" s="37"/>
      <c r="K264" s="37"/>
      <c r="L264" s="41"/>
      <c r="M264" s="236"/>
      <c r="N264" s="84"/>
      <c r="O264" s="84"/>
      <c r="P264" s="84"/>
      <c r="Q264" s="84"/>
      <c r="R264" s="84"/>
      <c r="S264" s="84"/>
      <c r="T264" s="85"/>
      <c r="AT264" s="15" t="s">
        <v>152</v>
      </c>
      <c r="AU264" s="15" t="s">
        <v>86</v>
      </c>
    </row>
    <row r="265" s="1" customFormat="1" ht="24" customHeight="1">
      <c r="B265" s="36"/>
      <c r="C265" s="221" t="s">
        <v>440</v>
      </c>
      <c r="D265" s="221" t="s">
        <v>145</v>
      </c>
      <c r="E265" s="222" t="s">
        <v>1384</v>
      </c>
      <c r="F265" s="223" t="s">
        <v>1385</v>
      </c>
      <c r="G265" s="224" t="s">
        <v>163</v>
      </c>
      <c r="H265" s="225">
        <v>2</v>
      </c>
      <c r="I265" s="226"/>
      <c r="J265" s="227">
        <f>ROUND(I265*H265,2)</f>
        <v>0</v>
      </c>
      <c r="K265" s="223" t="s">
        <v>149</v>
      </c>
      <c r="L265" s="41"/>
      <c r="M265" s="228" t="s">
        <v>1</v>
      </c>
      <c r="N265" s="229" t="s">
        <v>44</v>
      </c>
      <c r="O265" s="84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32" t="s">
        <v>86</v>
      </c>
      <c r="AT265" s="232" t="s">
        <v>145</v>
      </c>
      <c r="AU265" s="232" t="s">
        <v>86</v>
      </c>
      <c r="AY265" s="15" t="s">
        <v>142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5" t="s">
        <v>86</v>
      </c>
      <c r="BK265" s="233">
        <f>ROUND(I265*H265,2)</f>
        <v>0</v>
      </c>
      <c r="BL265" s="15" t="s">
        <v>86</v>
      </c>
      <c r="BM265" s="232" t="s">
        <v>1386</v>
      </c>
    </row>
    <row r="266" s="1" customFormat="1">
      <c r="B266" s="36"/>
      <c r="C266" s="37"/>
      <c r="D266" s="234" t="s">
        <v>152</v>
      </c>
      <c r="E266" s="37"/>
      <c r="F266" s="235" t="s">
        <v>1387</v>
      </c>
      <c r="G266" s="37"/>
      <c r="H266" s="37"/>
      <c r="I266" s="147"/>
      <c r="J266" s="37"/>
      <c r="K266" s="37"/>
      <c r="L266" s="41"/>
      <c r="M266" s="236"/>
      <c r="N266" s="84"/>
      <c r="O266" s="84"/>
      <c r="P266" s="84"/>
      <c r="Q266" s="84"/>
      <c r="R266" s="84"/>
      <c r="S266" s="84"/>
      <c r="T266" s="85"/>
      <c r="AT266" s="15" t="s">
        <v>152</v>
      </c>
      <c r="AU266" s="15" t="s">
        <v>86</v>
      </c>
    </row>
    <row r="267" s="1" customFormat="1" ht="24" customHeight="1">
      <c r="B267" s="36"/>
      <c r="C267" s="221" t="s">
        <v>444</v>
      </c>
      <c r="D267" s="221" t="s">
        <v>145</v>
      </c>
      <c r="E267" s="222" t="s">
        <v>1039</v>
      </c>
      <c r="F267" s="223" t="s">
        <v>1040</v>
      </c>
      <c r="G267" s="224" t="s">
        <v>163</v>
      </c>
      <c r="H267" s="225">
        <v>2</v>
      </c>
      <c r="I267" s="226"/>
      <c r="J267" s="227">
        <f>ROUND(I267*H267,2)</f>
        <v>0</v>
      </c>
      <c r="K267" s="223" t="s">
        <v>149</v>
      </c>
      <c r="L267" s="41"/>
      <c r="M267" s="228" t="s">
        <v>1</v>
      </c>
      <c r="N267" s="229" t="s">
        <v>44</v>
      </c>
      <c r="O267" s="84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AR267" s="232" t="s">
        <v>150</v>
      </c>
      <c r="AT267" s="232" t="s">
        <v>145</v>
      </c>
      <c r="AU267" s="232" t="s">
        <v>86</v>
      </c>
      <c r="AY267" s="15" t="s">
        <v>142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5" t="s">
        <v>86</v>
      </c>
      <c r="BK267" s="233">
        <f>ROUND(I267*H267,2)</f>
        <v>0</v>
      </c>
      <c r="BL267" s="15" t="s">
        <v>150</v>
      </c>
      <c r="BM267" s="232" t="s">
        <v>1388</v>
      </c>
    </row>
    <row r="268" s="1" customFormat="1">
      <c r="B268" s="36"/>
      <c r="C268" s="37"/>
      <c r="D268" s="234" t="s">
        <v>152</v>
      </c>
      <c r="E268" s="37"/>
      <c r="F268" s="235" t="s">
        <v>1042</v>
      </c>
      <c r="G268" s="37"/>
      <c r="H268" s="37"/>
      <c r="I268" s="147"/>
      <c r="J268" s="37"/>
      <c r="K268" s="37"/>
      <c r="L268" s="41"/>
      <c r="M268" s="236"/>
      <c r="N268" s="84"/>
      <c r="O268" s="84"/>
      <c r="P268" s="84"/>
      <c r="Q268" s="84"/>
      <c r="R268" s="84"/>
      <c r="S268" s="84"/>
      <c r="T268" s="85"/>
      <c r="AT268" s="15" t="s">
        <v>152</v>
      </c>
      <c r="AU268" s="15" t="s">
        <v>86</v>
      </c>
    </row>
    <row r="269" s="1" customFormat="1">
      <c r="B269" s="36"/>
      <c r="C269" s="37"/>
      <c r="D269" s="234" t="s">
        <v>166</v>
      </c>
      <c r="E269" s="37"/>
      <c r="F269" s="247" t="s">
        <v>1379</v>
      </c>
      <c r="G269" s="37"/>
      <c r="H269" s="37"/>
      <c r="I269" s="147"/>
      <c r="J269" s="37"/>
      <c r="K269" s="37"/>
      <c r="L269" s="41"/>
      <c r="M269" s="236"/>
      <c r="N269" s="84"/>
      <c r="O269" s="84"/>
      <c r="P269" s="84"/>
      <c r="Q269" s="84"/>
      <c r="R269" s="84"/>
      <c r="S269" s="84"/>
      <c r="T269" s="85"/>
      <c r="AT269" s="15" t="s">
        <v>166</v>
      </c>
      <c r="AU269" s="15" t="s">
        <v>86</v>
      </c>
    </row>
    <row r="270" s="1" customFormat="1" ht="24" customHeight="1">
      <c r="B270" s="36"/>
      <c r="C270" s="221" t="s">
        <v>190</v>
      </c>
      <c r="D270" s="221" t="s">
        <v>145</v>
      </c>
      <c r="E270" s="222" t="s">
        <v>722</v>
      </c>
      <c r="F270" s="223" t="s">
        <v>723</v>
      </c>
      <c r="G270" s="224" t="s">
        <v>163</v>
      </c>
      <c r="H270" s="225">
        <v>2</v>
      </c>
      <c r="I270" s="226"/>
      <c r="J270" s="227">
        <f>ROUND(I270*H270,2)</f>
        <v>0</v>
      </c>
      <c r="K270" s="223" t="s">
        <v>149</v>
      </c>
      <c r="L270" s="41"/>
      <c r="M270" s="228" t="s">
        <v>1</v>
      </c>
      <c r="N270" s="229" t="s">
        <v>44</v>
      </c>
      <c r="O270" s="84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AR270" s="232" t="s">
        <v>150</v>
      </c>
      <c r="AT270" s="232" t="s">
        <v>145</v>
      </c>
      <c r="AU270" s="232" t="s">
        <v>86</v>
      </c>
      <c r="AY270" s="15" t="s">
        <v>142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5" t="s">
        <v>86</v>
      </c>
      <c r="BK270" s="233">
        <f>ROUND(I270*H270,2)</f>
        <v>0</v>
      </c>
      <c r="BL270" s="15" t="s">
        <v>150</v>
      </c>
      <c r="BM270" s="232" t="s">
        <v>1389</v>
      </c>
    </row>
    <row r="271" s="1" customFormat="1">
      <c r="B271" s="36"/>
      <c r="C271" s="37"/>
      <c r="D271" s="234" t="s">
        <v>152</v>
      </c>
      <c r="E271" s="37"/>
      <c r="F271" s="235" t="s">
        <v>723</v>
      </c>
      <c r="G271" s="37"/>
      <c r="H271" s="37"/>
      <c r="I271" s="147"/>
      <c r="J271" s="37"/>
      <c r="K271" s="37"/>
      <c r="L271" s="41"/>
      <c r="M271" s="236"/>
      <c r="N271" s="84"/>
      <c r="O271" s="84"/>
      <c r="P271" s="84"/>
      <c r="Q271" s="84"/>
      <c r="R271" s="84"/>
      <c r="S271" s="84"/>
      <c r="T271" s="85"/>
      <c r="AT271" s="15" t="s">
        <v>152</v>
      </c>
      <c r="AU271" s="15" t="s">
        <v>86</v>
      </c>
    </row>
    <row r="272" s="1" customFormat="1">
      <c r="B272" s="36"/>
      <c r="C272" s="37"/>
      <c r="D272" s="234" t="s">
        <v>166</v>
      </c>
      <c r="E272" s="37"/>
      <c r="F272" s="247" t="s">
        <v>1379</v>
      </c>
      <c r="G272" s="37"/>
      <c r="H272" s="37"/>
      <c r="I272" s="147"/>
      <c r="J272" s="37"/>
      <c r="K272" s="37"/>
      <c r="L272" s="41"/>
      <c r="M272" s="236"/>
      <c r="N272" s="84"/>
      <c r="O272" s="84"/>
      <c r="P272" s="84"/>
      <c r="Q272" s="84"/>
      <c r="R272" s="84"/>
      <c r="S272" s="84"/>
      <c r="T272" s="85"/>
      <c r="AT272" s="15" t="s">
        <v>166</v>
      </c>
      <c r="AU272" s="15" t="s">
        <v>86</v>
      </c>
    </row>
    <row r="273" s="1" customFormat="1" ht="24" customHeight="1">
      <c r="B273" s="36"/>
      <c r="C273" s="221" t="s">
        <v>452</v>
      </c>
      <c r="D273" s="221" t="s">
        <v>145</v>
      </c>
      <c r="E273" s="222" t="s">
        <v>1390</v>
      </c>
      <c r="F273" s="223" t="s">
        <v>1391</v>
      </c>
      <c r="G273" s="224" t="s">
        <v>163</v>
      </c>
      <c r="H273" s="225">
        <v>31</v>
      </c>
      <c r="I273" s="226"/>
      <c r="J273" s="227">
        <f>ROUND(I273*H273,2)</f>
        <v>0</v>
      </c>
      <c r="K273" s="223" t="s">
        <v>149</v>
      </c>
      <c r="L273" s="41"/>
      <c r="M273" s="228" t="s">
        <v>1</v>
      </c>
      <c r="N273" s="229" t="s">
        <v>44</v>
      </c>
      <c r="O273" s="84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AR273" s="232" t="s">
        <v>150</v>
      </c>
      <c r="AT273" s="232" t="s">
        <v>145</v>
      </c>
      <c r="AU273" s="232" t="s">
        <v>86</v>
      </c>
      <c r="AY273" s="15" t="s">
        <v>142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5" t="s">
        <v>86</v>
      </c>
      <c r="BK273" s="233">
        <f>ROUND(I273*H273,2)</f>
        <v>0</v>
      </c>
      <c r="BL273" s="15" t="s">
        <v>150</v>
      </c>
      <c r="BM273" s="232" t="s">
        <v>1392</v>
      </c>
    </row>
    <row r="274" s="1" customFormat="1">
      <c r="B274" s="36"/>
      <c r="C274" s="37"/>
      <c r="D274" s="234" t="s">
        <v>152</v>
      </c>
      <c r="E274" s="37"/>
      <c r="F274" s="235" t="s">
        <v>1393</v>
      </c>
      <c r="G274" s="37"/>
      <c r="H274" s="37"/>
      <c r="I274" s="147"/>
      <c r="J274" s="37"/>
      <c r="K274" s="37"/>
      <c r="L274" s="41"/>
      <c r="M274" s="236"/>
      <c r="N274" s="84"/>
      <c r="O274" s="84"/>
      <c r="P274" s="84"/>
      <c r="Q274" s="84"/>
      <c r="R274" s="84"/>
      <c r="S274" s="84"/>
      <c r="T274" s="85"/>
      <c r="AT274" s="15" t="s">
        <v>152</v>
      </c>
      <c r="AU274" s="15" t="s">
        <v>86</v>
      </c>
    </row>
    <row r="275" s="1" customFormat="1" ht="24" customHeight="1">
      <c r="B275" s="36"/>
      <c r="C275" s="221" t="s">
        <v>457</v>
      </c>
      <c r="D275" s="221" t="s">
        <v>145</v>
      </c>
      <c r="E275" s="222" t="s">
        <v>1394</v>
      </c>
      <c r="F275" s="223" t="s">
        <v>1395</v>
      </c>
      <c r="G275" s="224" t="s">
        <v>163</v>
      </c>
      <c r="H275" s="225">
        <v>44</v>
      </c>
      <c r="I275" s="226"/>
      <c r="J275" s="227">
        <f>ROUND(I275*H275,2)</f>
        <v>0</v>
      </c>
      <c r="K275" s="223" t="s">
        <v>149</v>
      </c>
      <c r="L275" s="41"/>
      <c r="M275" s="228" t="s">
        <v>1</v>
      </c>
      <c r="N275" s="229" t="s">
        <v>44</v>
      </c>
      <c r="O275" s="84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AR275" s="232" t="s">
        <v>150</v>
      </c>
      <c r="AT275" s="232" t="s">
        <v>145</v>
      </c>
      <c r="AU275" s="232" t="s">
        <v>86</v>
      </c>
      <c r="AY275" s="15" t="s">
        <v>142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5" t="s">
        <v>86</v>
      </c>
      <c r="BK275" s="233">
        <f>ROUND(I275*H275,2)</f>
        <v>0</v>
      </c>
      <c r="BL275" s="15" t="s">
        <v>150</v>
      </c>
      <c r="BM275" s="232" t="s">
        <v>1396</v>
      </c>
    </row>
    <row r="276" s="1" customFormat="1">
      <c r="B276" s="36"/>
      <c r="C276" s="37"/>
      <c r="D276" s="234" t="s">
        <v>152</v>
      </c>
      <c r="E276" s="37"/>
      <c r="F276" s="235" t="s">
        <v>1397</v>
      </c>
      <c r="G276" s="37"/>
      <c r="H276" s="37"/>
      <c r="I276" s="147"/>
      <c r="J276" s="37"/>
      <c r="K276" s="37"/>
      <c r="L276" s="41"/>
      <c r="M276" s="236"/>
      <c r="N276" s="84"/>
      <c r="O276" s="84"/>
      <c r="P276" s="84"/>
      <c r="Q276" s="84"/>
      <c r="R276" s="84"/>
      <c r="S276" s="84"/>
      <c r="T276" s="85"/>
      <c r="AT276" s="15" t="s">
        <v>152</v>
      </c>
      <c r="AU276" s="15" t="s">
        <v>86</v>
      </c>
    </row>
    <row r="277" s="1" customFormat="1" ht="24" customHeight="1">
      <c r="B277" s="36"/>
      <c r="C277" s="221" t="s">
        <v>461</v>
      </c>
      <c r="D277" s="221" t="s">
        <v>145</v>
      </c>
      <c r="E277" s="222" t="s">
        <v>1398</v>
      </c>
      <c r="F277" s="223" t="s">
        <v>1399</v>
      </c>
      <c r="G277" s="224" t="s">
        <v>163</v>
      </c>
      <c r="H277" s="225">
        <v>44</v>
      </c>
      <c r="I277" s="226"/>
      <c r="J277" s="227">
        <f>ROUND(I277*H277,2)</f>
        <v>0</v>
      </c>
      <c r="K277" s="223" t="s">
        <v>149</v>
      </c>
      <c r="L277" s="41"/>
      <c r="M277" s="228" t="s">
        <v>1</v>
      </c>
      <c r="N277" s="229" t="s">
        <v>44</v>
      </c>
      <c r="O277" s="84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32" t="s">
        <v>150</v>
      </c>
      <c r="AT277" s="232" t="s">
        <v>145</v>
      </c>
      <c r="AU277" s="232" t="s">
        <v>86</v>
      </c>
      <c r="AY277" s="15" t="s">
        <v>142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5" t="s">
        <v>86</v>
      </c>
      <c r="BK277" s="233">
        <f>ROUND(I277*H277,2)</f>
        <v>0</v>
      </c>
      <c r="BL277" s="15" t="s">
        <v>150</v>
      </c>
      <c r="BM277" s="232" t="s">
        <v>1400</v>
      </c>
    </row>
    <row r="278" s="1" customFormat="1">
      <c r="B278" s="36"/>
      <c r="C278" s="37"/>
      <c r="D278" s="234" t="s">
        <v>152</v>
      </c>
      <c r="E278" s="37"/>
      <c r="F278" s="235" t="s">
        <v>1401</v>
      </c>
      <c r="G278" s="37"/>
      <c r="H278" s="37"/>
      <c r="I278" s="147"/>
      <c r="J278" s="37"/>
      <c r="K278" s="37"/>
      <c r="L278" s="41"/>
      <c r="M278" s="236"/>
      <c r="N278" s="84"/>
      <c r="O278" s="84"/>
      <c r="P278" s="84"/>
      <c r="Q278" s="84"/>
      <c r="R278" s="84"/>
      <c r="S278" s="84"/>
      <c r="T278" s="85"/>
      <c r="AT278" s="15" t="s">
        <v>152</v>
      </c>
      <c r="AU278" s="15" t="s">
        <v>86</v>
      </c>
    </row>
    <row r="279" s="1" customFormat="1" ht="24" customHeight="1">
      <c r="B279" s="36"/>
      <c r="C279" s="221" t="s">
        <v>466</v>
      </c>
      <c r="D279" s="221" t="s">
        <v>145</v>
      </c>
      <c r="E279" s="222" t="s">
        <v>1402</v>
      </c>
      <c r="F279" s="223" t="s">
        <v>1403</v>
      </c>
      <c r="G279" s="224" t="s">
        <v>519</v>
      </c>
      <c r="H279" s="225">
        <v>120</v>
      </c>
      <c r="I279" s="226"/>
      <c r="J279" s="227">
        <f>ROUND(I279*H279,2)</f>
        <v>0</v>
      </c>
      <c r="K279" s="223" t="s">
        <v>149</v>
      </c>
      <c r="L279" s="41"/>
      <c r="M279" s="228" t="s">
        <v>1</v>
      </c>
      <c r="N279" s="229" t="s">
        <v>44</v>
      </c>
      <c r="O279" s="84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AR279" s="232" t="s">
        <v>150</v>
      </c>
      <c r="AT279" s="232" t="s">
        <v>145</v>
      </c>
      <c r="AU279" s="232" t="s">
        <v>86</v>
      </c>
      <c r="AY279" s="15" t="s">
        <v>142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5" t="s">
        <v>86</v>
      </c>
      <c r="BK279" s="233">
        <f>ROUND(I279*H279,2)</f>
        <v>0</v>
      </c>
      <c r="BL279" s="15" t="s">
        <v>150</v>
      </c>
      <c r="BM279" s="232" t="s">
        <v>1404</v>
      </c>
    </row>
    <row r="280" s="1" customFormat="1">
      <c r="B280" s="36"/>
      <c r="C280" s="37"/>
      <c r="D280" s="234" t="s">
        <v>152</v>
      </c>
      <c r="E280" s="37"/>
      <c r="F280" s="235" t="s">
        <v>1405</v>
      </c>
      <c r="G280" s="37"/>
      <c r="H280" s="37"/>
      <c r="I280" s="147"/>
      <c r="J280" s="37"/>
      <c r="K280" s="37"/>
      <c r="L280" s="41"/>
      <c r="M280" s="236"/>
      <c r="N280" s="84"/>
      <c r="O280" s="84"/>
      <c r="P280" s="84"/>
      <c r="Q280" s="84"/>
      <c r="R280" s="84"/>
      <c r="S280" s="84"/>
      <c r="T280" s="85"/>
      <c r="AT280" s="15" t="s">
        <v>152</v>
      </c>
      <c r="AU280" s="15" t="s">
        <v>86</v>
      </c>
    </row>
    <row r="281" s="1" customFormat="1">
      <c r="B281" s="36"/>
      <c r="C281" s="37"/>
      <c r="D281" s="234" t="s">
        <v>166</v>
      </c>
      <c r="E281" s="37"/>
      <c r="F281" s="247" t="s">
        <v>1406</v>
      </c>
      <c r="G281" s="37"/>
      <c r="H281" s="37"/>
      <c r="I281" s="147"/>
      <c r="J281" s="37"/>
      <c r="K281" s="37"/>
      <c r="L281" s="41"/>
      <c r="M281" s="236"/>
      <c r="N281" s="84"/>
      <c r="O281" s="84"/>
      <c r="P281" s="84"/>
      <c r="Q281" s="84"/>
      <c r="R281" s="84"/>
      <c r="S281" s="84"/>
      <c r="T281" s="85"/>
      <c r="AT281" s="15" t="s">
        <v>166</v>
      </c>
      <c r="AU281" s="15" t="s">
        <v>86</v>
      </c>
    </row>
    <row r="282" s="1" customFormat="1" ht="24" customHeight="1">
      <c r="B282" s="36"/>
      <c r="C282" s="221" t="s">
        <v>471</v>
      </c>
      <c r="D282" s="221" t="s">
        <v>145</v>
      </c>
      <c r="E282" s="222" t="s">
        <v>517</v>
      </c>
      <c r="F282" s="223" t="s">
        <v>518</v>
      </c>
      <c r="G282" s="224" t="s">
        <v>519</v>
      </c>
      <c r="H282" s="225">
        <v>88</v>
      </c>
      <c r="I282" s="226"/>
      <c r="J282" s="227">
        <f>ROUND(I282*H282,2)</f>
        <v>0</v>
      </c>
      <c r="K282" s="223" t="s">
        <v>149</v>
      </c>
      <c r="L282" s="41"/>
      <c r="M282" s="228" t="s">
        <v>1</v>
      </c>
      <c r="N282" s="229" t="s">
        <v>44</v>
      </c>
      <c r="O282" s="84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AR282" s="232" t="s">
        <v>86</v>
      </c>
      <c r="AT282" s="232" t="s">
        <v>145</v>
      </c>
      <c r="AU282" s="232" t="s">
        <v>86</v>
      </c>
      <c r="AY282" s="15" t="s">
        <v>142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5" t="s">
        <v>86</v>
      </c>
      <c r="BK282" s="233">
        <f>ROUND(I282*H282,2)</f>
        <v>0</v>
      </c>
      <c r="BL282" s="15" t="s">
        <v>86</v>
      </c>
      <c r="BM282" s="232" t="s">
        <v>1407</v>
      </c>
    </row>
    <row r="283" s="1" customFormat="1">
      <c r="B283" s="36"/>
      <c r="C283" s="37"/>
      <c r="D283" s="234" t="s">
        <v>152</v>
      </c>
      <c r="E283" s="37"/>
      <c r="F283" s="235" t="s">
        <v>521</v>
      </c>
      <c r="G283" s="37"/>
      <c r="H283" s="37"/>
      <c r="I283" s="147"/>
      <c r="J283" s="37"/>
      <c r="K283" s="37"/>
      <c r="L283" s="41"/>
      <c r="M283" s="236"/>
      <c r="N283" s="84"/>
      <c r="O283" s="84"/>
      <c r="P283" s="84"/>
      <c r="Q283" s="84"/>
      <c r="R283" s="84"/>
      <c r="S283" s="84"/>
      <c r="T283" s="85"/>
      <c r="AT283" s="15" t="s">
        <v>152</v>
      </c>
      <c r="AU283" s="15" t="s">
        <v>86</v>
      </c>
    </row>
    <row r="284" s="1" customFormat="1" ht="24" customHeight="1">
      <c r="B284" s="36"/>
      <c r="C284" s="221" t="s">
        <v>476</v>
      </c>
      <c r="D284" s="221" t="s">
        <v>145</v>
      </c>
      <c r="E284" s="222" t="s">
        <v>1408</v>
      </c>
      <c r="F284" s="223" t="s">
        <v>1409</v>
      </c>
      <c r="G284" s="224" t="s">
        <v>519</v>
      </c>
      <c r="H284" s="225">
        <v>40</v>
      </c>
      <c r="I284" s="226"/>
      <c r="J284" s="227">
        <f>ROUND(I284*H284,2)</f>
        <v>0</v>
      </c>
      <c r="K284" s="223" t="s">
        <v>149</v>
      </c>
      <c r="L284" s="41"/>
      <c r="M284" s="228" t="s">
        <v>1</v>
      </c>
      <c r="N284" s="229" t="s">
        <v>44</v>
      </c>
      <c r="O284" s="84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32" t="s">
        <v>150</v>
      </c>
      <c r="AT284" s="232" t="s">
        <v>145</v>
      </c>
      <c r="AU284" s="232" t="s">
        <v>86</v>
      </c>
      <c r="AY284" s="15" t="s">
        <v>142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5" t="s">
        <v>86</v>
      </c>
      <c r="BK284" s="233">
        <f>ROUND(I284*H284,2)</f>
        <v>0</v>
      </c>
      <c r="BL284" s="15" t="s">
        <v>150</v>
      </c>
      <c r="BM284" s="232" t="s">
        <v>1410</v>
      </c>
    </row>
    <row r="285" s="1" customFormat="1">
      <c r="B285" s="36"/>
      <c r="C285" s="37"/>
      <c r="D285" s="234" t="s">
        <v>152</v>
      </c>
      <c r="E285" s="37"/>
      <c r="F285" s="235" t="s">
        <v>1411</v>
      </c>
      <c r="G285" s="37"/>
      <c r="H285" s="37"/>
      <c r="I285" s="147"/>
      <c r="J285" s="37"/>
      <c r="K285" s="37"/>
      <c r="L285" s="41"/>
      <c r="M285" s="270"/>
      <c r="N285" s="271"/>
      <c r="O285" s="271"/>
      <c r="P285" s="271"/>
      <c r="Q285" s="271"/>
      <c r="R285" s="271"/>
      <c r="S285" s="271"/>
      <c r="T285" s="272"/>
      <c r="AT285" s="15" t="s">
        <v>152</v>
      </c>
      <c r="AU285" s="15" t="s">
        <v>86</v>
      </c>
    </row>
    <row r="286" s="1" customFormat="1" ht="6.96" customHeight="1">
      <c r="B286" s="59"/>
      <c r="C286" s="60"/>
      <c r="D286" s="60"/>
      <c r="E286" s="60"/>
      <c r="F286" s="60"/>
      <c r="G286" s="60"/>
      <c r="H286" s="60"/>
      <c r="I286" s="180"/>
      <c r="J286" s="60"/>
      <c r="K286" s="60"/>
      <c r="L286" s="41"/>
    </row>
  </sheetData>
  <sheetProtection sheet="1" autoFilter="0" formatColumns="0" formatRows="0" objects="1" scenarios="1" spinCount="100000" saltValue="ah0scmCkl6IeJNHFs0Oji2tuEugmwk0lhcqHEZ2NAU/rPMVvSKInBj7hRGfSc5Wbk2x/MwOgykwjtPZzI2R6Yg==" hashValue="ZqJn9Ja/RPc7Kl3heLR0gN6m2zjRUuxc8o+cBs/0Tn1trbFF0kIJNYi0e9kjJ4zpZQjPV4kXta0HVFSYFl2yLQ==" algorithmName="SHA-512" password="CC35"/>
  <autoFilter ref="C121:K2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107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1180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1125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ROUND(J130,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ROUND((SUM(BE130:BE192)),  2)</f>
        <v>0</v>
      </c>
      <c r="I35" s="161">
        <v>0.20999999999999999</v>
      </c>
      <c r="J35" s="160">
        <f>ROUND(((SUM(BE130:BE192))*I35),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ROUND((SUM(BF130:BF192)),  2)</f>
        <v>0</v>
      </c>
      <c r="I36" s="161">
        <v>0.14999999999999999</v>
      </c>
      <c r="J36" s="160">
        <f>ROUND(((SUM(BF130:BF192))*I36),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ROUND((SUM(BG130:BG192)),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ROUND((SUM(BH130:BH192)),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ROUND((SUM(BI130:BI192)),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1180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R02 - Stavební část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J130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1412</v>
      </c>
      <c r="E99" s="193"/>
      <c r="F99" s="193"/>
      <c r="G99" s="193"/>
      <c r="H99" s="193"/>
      <c r="I99" s="194"/>
      <c r="J99" s="195">
        <f>J131</f>
        <v>0</v>
      </c>
      <c r="K99" s="191"/>
      <c r="L99" s="196"/>
    </row>
    <row r="100" s="13" customFormat="1" ht="19.92" customHeight="1">
      <c r="B100" s="273"/>
      <c r="C100" s="126"/>
      <c r="D100" s="274" t="s">
        <v>1413</v>
      </c>
      <c r="E100" s="275"/>
      <c r="F100" s="275"/>
      <c r="G100" s="275"/>
      <c r="H100" s="275"/>
      <c r="I100" s="276"/>
      <c r="J100" s="277">
        <f>J132</f>
        <v>0</v>
      </c>
      <c r="K100" s="126"/>
      <c r="L100" s="278"/>
    </row>
    <row r="101" s="13" customFormat="1" ht="19.92" customHeight="1">
      <c r="B101" s="273"/>
      <c r="C101" s="126"/>
      <c r="D101" s="274" t="s">
        <v>1414</v>
      </c>
      <c r="E101" s="275"/>
      <c r="F101" s="275"/>
      <c r="G101" s="275"/>
      <c r="H101" s="275"/>
      <c r="I101" s="276"/>
      <c r="J101" s="277">
        <f>J152</f>
        <v>0</v>
      </c>
      <c r="K101" s="126"/>
      <c r="L101" s="278"/>
    </row>
    <row r="102" s="13" customFormat="1" ht="19.92" customHeight="1">
      <c r="B102" s="273"/>
      <c r="C102" s="126"/>
      <c r="D102" s="274" t="s">
        <v>1415</v>
      </c>
      <c r="E102" s="275"/>
      <c r="F102" s="275"/>
      <c r="G102" s="275"/>
      <c r="H102" s="275"/>
      <c r="I102" s="276"/>
      <c r="J102" s="277">
        <f>J155</f>
        <v>0</v>
      </c>
      <c r="K102" s="126"/>
      <c r="L102" s="278"/>
    </row>
    <row r="103" s="13" customFormat="1" ht="19.92" customHeight="1">
      <c r="B103" s="273"/>
      <c r="C103" s="126"/>
      <c r="D103" s="274" t="s">
        <v>1416</v>
      </c>
      <c r="E103" s="275"/>
      <c r="F103" s="275"/>
      <c r="G103" s="275"/>
      <c r="H103" s="275"/>
      <c r="I103" s="276"/>
      <c r="J103" s="277">
        <f>J161</f>
        <v>0</v>
      </c>
      <c r="K103" s="126"/>
      <c r="L103" s="278"/>
    </row>
    <row r="104" s="8" customFormat="1" ht="24.96" customHeight="1">
      <c r="B104" s="190"/>
      <c r="C104" s="191"/>
      <c r="D104" s="192" t="s">
        <v>1417</v>
      </c>
      <c r="E104" s="193"/>
      <c r="F104" s="193"/>
      <c r="G104" s="193"/>
      <c r="H104" s="193"/>
      <c r="I104" s="194"/>
      <c r="J104" s="195">
        <f>J165</f>
        <v>0</v>
      </c>
      <c r="K104" s="191"/>
      <c r="L104" s="196"/>
    </row>
    <row r="105" s="13" customFormat="1" ht="19.92" customHeight="1">
      <c r="B105" s="273"/>
      <c r="C105" s="126"/>
      <c r="D105" s="274" t="s">
        <v>1418</v>
      </c>
      <c r="E105" s="275"/>
      <c r="F105" s="275"/>
      <c r="G105" s="275"/>
      <c r="H105" s="275"/>
      <c r="I105" s="276"/>
      <c r="J105" s="277">
        <f>J166</f>
        <v>0</v>
      </c>
      <c r="K105" s="126"/>
      <c r="L105" s="278"/>
    </row>
    <row r="106" s="13" customFormat="1" ht="19.92" customHeight="1">
      <c r="B106" s="273"/>
      <c r="C106" s="126"/>
      <c r="D106" s="274" t="s">
        <v>1419</v>
      </c>
      <c r="E106" s="275"/>
      <c r="F106" s="275"/>
      <c r="G106" s="275"/>
      <c r="H106" s="275"/>
      <c r="I106" s="276"/>
      <c r="J106" s="277">
        <f>J178</f>
        <v>0</v>
      </c>
      <c r="K106" s="126"/>
      <c r="L106" s="278"/>
    </row>
    <row r="107" s="13" customFormat="1" ht="19.92" customHeight="1">
      <c r="B107" s="273"/>
      <c r="C107" s="126"/>
      <c r="D107" s="274" t="s">
        <v>1420</v>
      </c>
      <c r="E107" s="275"/>
      <c r="F107" s="275"/>
      <c r="G107" s="275"/>
      <c r="H107" s="275"/>
      <c r="I107" s="276"/>
      <c r="J107" s="277">
        <f>J183</f>
        <v>0</v>
      </c>
      <c r="K107" s="126"/>
      <c r="L107" s="278"/>
    </row>
    <row r="108" s="8" customFormat="1" ht="24.96" customHeight="1">
      <c r="B108" s="190"/>
      <c r="C108" s="191"/>
      <c r="D108" s="192" t="s">
        <v>1128</v>
      </c>
      <c r="E108" s="193"/>
      <c r="F108" s="193"/>
      <c r="G108" s="193"/>
      <c r="H108" s="193"/>
      <c r="I108" s="194"/>
      <c r="J108" s="195">
        <f>J190</f>
        <v>0</v>
      </c>
      <c r="K108" s="191"/>
      <c r="L108" s="196"/>
    </row>
    <row r="109" s="1" customFormat="1" ht="21.84" customHeight="1">
      <c r="B109" s="36"/>
      <c r="C109" s="37"/>
      <c r="D109" s="37"/>
      <c r="E109" s="37"/>
      <c r="F109" s="37"/>
      <c r="G109" s="37"/>
      <c r="H109" s="37"/>
      <c r="I109" s="147"/>
      <c r="J109" s="37"/>
      <c r="K109" s="37"/>
      <c r="L109" s="41"/>
    </row>
    <row r="110" s="1" customFormat="1" ht="6.96" customHeight="1">
      <c r="B110" s="59"/>
      <c r="C110" s="60"/>
      <c r="D110" s="60"/>
      <c r="E110" s="60"/>
      <c r="F110" s="60"/>
      <c r="G110" s="60"/>
      <c r="H110" s="60"/>
      <c r="I110" s="180"/>
      <c r="J110" s="60"/>
      <c r="K110" s="60"/>
      <c r="L110" s="41"/>
    </row>
    <row r="114" s="1" customFormat="1" ht="6.96" customHeight="1">
      <c r="B114" s="61"/>
      <c r="C114" s="62"/>
      <c r="D114" s="62"/>
      <c r="E114" s="62"/>
      <c r="F114" s="62"/>
      <c r="G114" s="62"/>
      <c r="H114" s="62"/>
      <c r="I114" s="183"/>
      <c r="J114" s="62"/>
      <c r="K114" s="62"/>
      <c r="L114" s="41"/>
    </row>
    <row r="115" s="1" customFormat="1" ht="24.96" customHeight="1">
      <c r="B115" s="36"/>
      <c r="C115" s="21" t="s">
        <v>126</v>
      </c>
      <c r="D115" s="37"/>
      <c r="E115" s="37"/>
      <c r="F115" s="37"/>
      <c r="G115" s="37"/>
      <c r="H115" s="37"/>
      <c r="I115" s="147"/>
      <c r="J115" s="37"/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7"/>
      <c r="J116" s="37"/>
      <c r="K116" s="37"/>
      <c r="L116" s="41"/>
    </row>
    <row r="117" s="1" customFormat="1" ht="12" customHeight="1">
      <c r="B117" s="36"/>
      <c r="C117" s="30" t="s">
        <v>16</v>
      </c>
      <c r="D117" s="37"/>
      <c r="E117" s="37"/>
      <c r="F117" s="37"/>
      <c r="G117" s="37"/>
      <c r="H117" s="37"/>
      <c r="I117" s="147"/>
      <c r="J117" s="37"/>
      <c r="K117" s="37"/>
      <c r="L117" s="41"/>
    </row>
    <row r="118" s="1" customFormat="1" ht="16.5" customHeight="1">
      <c r="B118" s="36"/>
      <c r="C118" s="37"/>
      <c r="D118" s="37"/>
      <c r="E118" s="184" t="str">
        <f>E7</f>
        <v>Oprava TNS Rudoltice</v>
      </c>
      <c r="F118" s="30"/>
      <c r="G118" s="30"/>
      <c r="H118" s="30"/>
      <c r="I118" s="147"/>
      <c r="J118" s="37"/>
      <c r="K118" s="37"/>
      <c r="L118" s="41"/>
    </row>
    <row r="119" ht="12" customHeight="1">
      <c r="B119" s="19"/>
      <c r="C119" s="30" t="s">
        <v>111</v>
      </c>
      <c r="D119" s="20"/>
      <c r="E119" s="20"/>
      <c r="F119" s="20"/>
      <c r="G119" s="20"/>
      <c r="H119" s="20"/>
      <c r="I119" s="139"/>
      <c r="J119" s="20"/>
      <c r="K119" s="20"/>
      <c r="L119" s="18"/>
    </row>
    <row r="120" s="1" customFormat="1" ht="16.5" customHeight="1">
      <c r="B120" s="36"/>
      <c r="C120" s="37"/>
      <c r="D120" s="37"/>
      <c r="E120" s="184" t="s">
        <v>1180</v>
      </c>
      <c r="F120" s="37"/>
      <c r="G120" s="37"/>
      <c r="H120" s="37"/>
      <c r="I120" s="147"/>
      <c r="J120" s="37"/>
      <c r="K120" s="37"/>
      <c r="L120" s="41"/>
    </row>
    <row r="121" s="1" customFormat="1" ht="12" customHeight="1">
      <c r="B121" s="36"/>
      <c r="C121" s="30" t="s">
        <v>113</v>
      </c>
      <c r="D121" s="37"/>
      <c r="E121" s="37"/>
      <c r="F121" s="37"/>
      <c r="G121" s="37"/>
      <c r="H121" s="37"/>
      <c r="I121" s="147"/>
      <c r="J121" s="37"/>
      <c r="K121" s="37"/>
      <c r="L121" s="41"/>
    </row>
    <row r="122" s="1" customFormat="1" ht="16.5" customHeight="1">
      <c r="B122" s="36"/>
      <c r="C122" s="37"/>
      <c r="D122" s="37"/>
      <c r="E122" s="69" t="str">
        <f>E11</f>
        <v>R02 - Stavební část</v>
      </c>
      <c r="F122" s="37"/>
      <c r="G122" s="37"/>
      <c r="H122" s="37"/>
      <c r="I122" s="147"/>
      <c r="J122" s="37"/>
      <c r="K122" s="37"/>
      <c r="L122" s="41"/>
    </row>
    <row r="123" s="1" customFormat="1" ht="6.96" customHeight="1">
      <c r="B123" s="36"/>
      <c r="C123" s="37"/>
      <c r="D123" s="37"/>
      <c r="E123" s="37"/>
      <c r="F123" s="37"/>
      <c r="G123" s="37"/>
      <c r="H123" s="37"/>
      <c r="I123" s="147"/>
      <c r="J123" s="37"/>
      <c r="K123" s="37"/>
      <c r="L123" s="41"/>
    </row>
    <row r="124" s="1" customFormat="1" ht="12" customHeight="1">
      <c r="B124" s="36"/>
      <c r="C124" s="30" t="s">
        <v>20</v>
      </c>
      <c r="D124" s="37"/>
      <c r="E124" s="37"/>
      <c r="F124" s="25" t="str">
        <f>F14</f>
        <v>Rudoltice</v>
      </c>
      <c r="G124" s="37"/>
      <c r="H124" s="37"/>
      <c r="I124" s="149" t="s">
        <v>22</v>
      </c>
      <c r="J124" s="72" t="str">
        <f>IF(J14="","",J14)</f>
        <v>31. 5. 2019</v>
      </c>
      <c r="K124" s="37"/>
      <c r="L124" s="41"/>
    </row>
    <row r="125" s="1" customFormat="1" ht="6.96" customHeight="1">
      <c r="B125" s="36"/>
      <c r="C125" s="37"/>
      <c r="D125" s="37"/>
      <c r="E125" s="37"/>
      <c r="F125" s="37"/>
      <c r="G125" s="37"/>
      <c r="H125" s="37"/>
      <c r="I125" s="147"/>
      <c r="J125" s="37"/>
      <c r="K125" s="37"/>
      <c r="L125" s="41"/>
    </row>
    <row r="126" s="1" customFormat="1" ht="15.15" customHeight="1">
      <c r="B126" s="36"/>
      <c r="C126" s="30" t="s">
        <v>24</v>
      </c>
      <c r="D126" s="37"/>
      <c r="E126" s="37"/>
      <c r="F126" s="25" t="str">
        <f>E17</f>
        <v>SŽDC, s.o. OŘ Hradec Králové</v>
      </c>
      <c r="G126" s="37"/>
      <c r="H126" s="37"/>
      <c r="I126" s="149" t="s">
        <v>32</v>
      </c>
      <c r="J126" s="34" t="str">
        <f>E23</f>
        <v>Ing. Jiří Svoboda</v>
      </c>
      <c r="K126" s="37"/>
      <c r="L126" s="41"/>
    </row>
    <row r="127" s="1" customFormat="1" ht="15.15" customHeight="1">
      <c r="B127" s="36"/>
      <c r="C127" s="30" t="s">
        <v>30</v>
      </c>
      <c r="D127" s="37"/>
      <c r="E127" s="37"/>
      <c r="F127" s="25" t="str">
        <f>IF(E20="","",E20)</f>
        <v>Vyplň údaj</v>
      </c>
      <c r="G127" s="37"/>
      <c r="H127" s="37"/>
      <c r="I127" s="149" t="s">
        <v>37</v>
      </c>
      <c r="J127" s="34" t="str">
        <f>E26</f>
        <v>Ing. Jiří Svoboda</v>
      </c>
      <c r="K127" s="37"/>
      <c r="L127" s="41"/>
    </row>
    <row r="128" s="1" customFormat="1" ht="10.32" customHeight="1">
      <c r="B128" s="36"/>
      <c r="C128" s="37"/>
      <c r="D128" s="37"/>
      <c r="E128" s="37"/>
      <c r="F128" s="37"/>
      <c r="G128" s="37"/>
      <c r="H128" s="37"/>
      <c r="I128" s="147"/>
      <c r="J128" s="37"/>
      <c r="K128" s="37"/>
      <c r="L128" s="41"/>
    </row>
    <row r="129" s="9" customFormat="1" ht="29.28" customHeight="1">
      <c r="B129" s="197"/>
      <c r="C129" s="198" t="s">
        <v>127</v>
      </c>
      <c r="D129" s="199" t="s">
        <v>64</v>
      </c>
      <c r="E129" s="199" t="s">
        <v>60</v>
      </c>
      <c r="F129" s="199" t="s">
        <v>61</v>
      </c>
      <c r="G129" s="199" t="s">
        <v>128</v>
      </c>
      <c r="H129" s="199" t="s">
        <v>129</v>
      </c>
      <c r="I129" s="200" t="s">
        <v>130</v>
      </c>
      <c r="J129" s="199" t="s">
        <v>117</v>
      </c>
      <c r="K129" s="201" t="s">
        <v>131</v>
      </c>
      <c r="L129" s="202"/>
      <c r="M129" s="93" t="s">
        <v>1</v>
      </c>
      <c r="N129" s="94" t="s">
        <v>43</v>
      </c>
      <c r="O129" s="94" t="s">
        <v>132</v>
      </c>
      <c r="P129" s="94" t="s">
        <v>133</v>
      </c>
      <c r="Q129" s="94" t="s">
        <v>134</v>
      </c>
      <c r="R129" s="94" t="s">
        <v>135</v>
      </c>
      <c r="S129" s="94" t="s">
        <v>136</v>
      </c>
      <c r="T129" s="95" t="s">
        <v>137</v>
      </c>
    </row>
    <row r="130" s="1" customFormat="1" ht="22.8" customHeight="1">
      <c r="B130" s="36"/>
      <c r="C130" s="100" t="s">
        <v>138</v>
      </c>
      <c r="D130" s="37"/>
      <c r="E130" s="37"/>
      <c r="F130" s="37"/>
      <c r="G130" s="37"/>
      <c r="H130" s="37"/>
      <c r="I130" s="147"/>
      <c r="J130" s="203">
        <f>BK130</f>
        <v>0</v>
      </c>
      <c r="K130" s="37"/>
      <c r="L130" s="41"/>
      <c r="M130" s="96"/>
      <c r="N130" s="97"/>
      <c r="O130" s="97"/>
      <c r="P130" s="204">
        <f>P131+P165+P190</f>
        <v>0</v>
      </c>
      <c r="Q130" s="97"/>
      <c r="R130" s="204">
        <f>R131+R165+R190</f>
        <v>19.398979999999995</v>
      </c>
      <c r="S130" s="97"/>
      <c r="T130" s="205">
        <f>T131+T165+T190</f>
        <v>2.3999999999999999</v>
      </c>
      <c r="AT130" s="15" t="s">
        <v>78</v>
      </c>
      <c r="AU130" s="15" t="s">
        <v>119</v>
      </c>
      <c r="BK130" s="206">
        <f>BK131+BK165+BK190</f>
        <v>0</v>
      </c>
    </row>
    <row r="131" s="10" customFormat="1" ht="25.92" customHeight="1">
      <c r="B131" s="207"/>
      <c r="C131" s="208"/>
      <c r="D131" s="209" t="s">
        <v>78</v>
      </c>
      <c r="E131" s="210" t="s">
        <v>1421</v>
      </c>
      <c r="F131" s="210" t="s">
        <v>1422</v>
      </c>
      <c r="G131" s="208"/>
      <c r="H131" s="208"/>
      <c r="I131" s="211"/>
      <c r="J131" s="212">
        <f>BK131</f>
        <v>0</v>
      </c>
      <c r="K131" s="208"/>
      <c r="L131" s="213"/>
      <c r="M131" s="214"/>
      <c r="N131" s="215"/>
      <c r="O131" s="215"/>
      <c r="P131" s="216">
        <f>P132+P152+P155+P161</f>
        <v>0</v>
      </c>
      <c r="Q131" s="215"/>
      <c r="R131" s="216">
        <f>R132+R152+R155+R161</f>
        <v>18.246779999999994</v>
      </c>
      <c r="S131" s="215"/>
      <c r="T131" s="217">
        <f>T132+T152+T155+T161</f>
        <v>2.3999999999999999</v>
      </c>
      <c r="AR131" s="218" t="s">
        <v>86</v>
      </c>
      <c r="AT131" s="219" t="s">
        <v>78</v>
      </c>
      <c r="AU131" s="219" t="s">
        <v>79</v>
      </c>
      <c r="AY131" s="218" t="s">
        <v>142</v>
      </c>
      <c r="BK131" s="220">
        <f>BK132+BK152+BK155+BK161</f>
        <v>0</v>
      </c>
    </row>
    <row r="132" s="10" customFormat="1" ht="22.8" customHeight="1">
      <c r="B132" s="207"/>
      <c r="C132" s="208"/>
      <c r="D132" s="209" t="s">
        <v>78</v>
      </c>
      <c r="E132" s="279" t="s">
        <v>88</v>
      </c>
      <c r="F132" s="279" t="s">
        <v>1423</v>
      </c>
      <c r="G132" s="208"/>
      <c r="H132" s="208"/>
      <c r="I132" s="211"/>
      <c r="J132" s="280">
        <f>BK132</f>
        <v>0</v>
      </c>
      <c r="K132" s="208"/>
      <c r="L132" s="213"/>
      <c r="M132" s="214"/>
      <c r="N132" s="215"/>
      <c r="O132" s="215"/>
      <c r="P132" s="216">
        <f>SUM(P133:P151)</f>
        <v>0</v>
      </c>
      <c r="Q132" s="215"/>
      <c r="R132" s="216">
        <f>SUM(R133:R151)</f>
        <v>18.081579999999995</v>
      </c>
      <c r="S132" s="215"/>
      <c r="T132" s="217">
        <f>SUM(T133:T151)</f>
        <v>0</v>
      </c>
      <c r="AR132" s="218" t="s">
        <v>86</v>
      </c>
      <c r="AT132" s="219" t="s">
        <v>78</v>
      </c>
      <c r="AU132" s="219" t="s">
        <v>86</v>
      </c>
      <c r="AY132" s="218" t="s">
        <v>142</v>
      </c>
      <c r="BK132" s="220">
        <f>SUM(BK133:BK151)</f>
        <v>0</v>
      </c>
    </row>
    <row r="133" s="1" customFormat="1" ht="16.5" customHeight="1">
      <c r="B133" s="36"/>
      <c r="C133" s="237" t="s">
        <v>86</v>
      </c>
      <c r="D133" s="237" t="s">
        <v>160</v>
      </c>
      <c r="E133" s="238" t="s">
        <v>1424</v>
      </c>
      <c r="F133" s="239" t="s">
        <v>1425</v>
      </c>
      <c r="G133" s="240" t="s">
        <v>1134</v>
      </c>
      <c r="H133" s="241">
        <v>2</v>
      </c>
      <c r="I133" s="242"/>
      <c r="J133" s="243">
        <f>ROUND(I133*H133,2)</f>
        <v>0</v>
      </c>
      <c r="K133" s="239" t="s">
        <v>1135</v>
      </c>
      <c r="L133" s="244"/>
      <c r="M133" s="245" t="s">
        <v>1</v>
      </c>
      <c r="N133" s="246" t="s">
        <v>44</v>
      </c>
      <c r="O133" s="84"/>
      <c r="P133" s="230">
        <f>O133*H133</f>
        <v>0</v>
      </c>
      <c r="Q133" s="230">
        <v>2.4289999999999998</v>
      </c>
      <c r="R133" s="230">
        <f>Q133*H133</f>
        <v>4.8579999999999997</v>
      </c>
      <c r="S133" s="230">
        <v>0</v>
      </c>
      <c r="T133" s="231">
        <f>S133*H133</f>
        <v>0</v>
      </c>
      <c r="AR133" s="232" t="s">
        <v>179</v>
      </c>
      <c r="AT133" s="232" t="s">
        <v>160</v>
      </c>
      <c r="AU133" s="232" t="s">
        <v>88</v>
      </c>
      <c r="AY133" s="15" t="s">
        <v>142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86</v>
      </c>
      <c r="BK133" s="233">
        <f>ROUND(I133*H133,2)</f>
        <v>0</v>
      </c>
      <c r="BL133" s="15" t="s">
        <v>141</v>
      </c>
      <c r="BM133" s="232" t="s">
        <v>1426</v>
      </c>
    </row>
    <row r="134" s="1" customFormat="1">
      <c r="B134" s="36"/>
      <c r="C134" s="37"/>
      <c r="D134" s="234" t="s">
        <v>152</v>
      </c>
      <c r="E134" s="37"/>
      <c r="F134" s="235" t="s">
        <v>1425</v>
      </c>
      <c r="G134" s="37"/>
      <c r="H134" s="37"/>
      <c r="I134" s="147"/>
      <c r="J134" s="37"/>
      <c r="K134" s="37"/>
      <c r="L134" s="41"/>
      <c r="M134" s="236"/>
      <c r="N134" s="84"/>
      <c r="O134" s="84"/>
      <c r="P134" s="84"/>
      <c r="Q134" s="84"/>
      <c r="R134" s="84"/>
      <c r="S134" s="84"/>
      <c r="T134" s="85"/>
      <c r="AT134" s="15" t="s">
        <v>152</v>
      </c>
      <c r="AU134" s="15" t="s">
        <v>88</v>
      </c>
    </row>
    <row r="135" s="1" customFormat="1" ht="24" customHeight="1">
      <c r="B135" s="36"/>
      <c r="C135" s="221" t="s">
        <v>88</v>
      </c>
      <c r="D135" s="221" t="s">
        <v>145</v>
      </c>
      <c r="E135" s="222" t="s">
        <v>1427</v>
      </c>
      <c r="F135" s="223" t="s">
        <v>1428</v>
      </c>
      <c r="G135" s="224" t="s">
        <v>1134</v>
      </c>
      <c r="H135" s="225">
        <v>2</v>
      </c>
      <c r="I135" s="226"/>
      <c r="J135" s="227">
        <f>ROUND(I135*H135,2)</f>
        <v>0</v>
      </c>
      <c r="K135" s="223" t="s">
        <v>1135</v>
      </c>
      <c r="L135" s="41"/>
      <c r="M135" s="228" t="s">
        <v>1</v>
      </c>
      <c r="N135" s="229" t="s">
        <v>44</v>
      </c>
      <c r="O135" s="84"/>
      <c r="P135" s="230">
        <f>O135*H135</f>
        <v>0</v>
      </c>
      <c r="Q135" s="230">
        <v>2.45329</v>
      </c>
      <c r="R135" s="230">
        <f>Q135*H135</f>
        <v>4.9065799999999999</v>
      </c>
      <c r="S135" s="230">
        <v>0</v>
      </c>
      <c r="T135" s="231">
        <f>S135*H135</f>
        <v>0</v>
      </c>
      <c r="AR135" s="232" t="s">
        <v>141</v>
      </c>
      <c r="AT135" s="232" t="s">
        <v>145</v>
      </c>
      <c r="AU135" s="232" t="s">
        <v>88</v>
      </c>
      <c r="AY135" s="15" t="s">
        <v>142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86</v>
      </c>
      <c r="BK135" s="233">
        <f>ROUND(I135*H135,2)</f>
        <v>0</v>
      </c>
      <c r="BL135" s="15" t="s">
        <v>141</v>
      </c>
      <c r="BM135" s="232" t="s">
        <v>1429</v>
      </c>
    </row>
    <row r="136" s="1" customFormat="1">
      <c r="B136" s="36"/>
      <c r="C136" s="37"/>
      <c r="D136" s="234" t="s">
        <v>152</v>
      </c>
      <c r="E136" s="37"/>
      <c r="F136" s="235" t="s">
        <v>1430</v>
      </c>
      <c r="G136" s="37"/>
      <c r="H136" s="37"/>
      <c r="I136" s="147"/>
      <c r="J136" s="37"/>
      <c r="K136" s="37"/>
      <c r="L136" s="41"/>
      <c r="M136" s="236"/>
      <c r="N136" s="84"/>
      <c r="O136" s="84"/>
      <c r="P136" s="84"/>
      <c r="Q136" s="84"/>
      <c r="R136" s="84"/>
      <c r="S136" s="84"/>
      <c r="T136" s="85"/>
      <c r="AT136" s="15" t="s">
        <v>152</v>
      </c>
      <c r="AU136" s="15" t="s">
        <v>88</v>
      </c>
    </row>
    <row r="137" s="1" customFormat="1" ht="24" customHeight="1">
      <c r="B137" s="36"/>
      <c r="C137" s="237" t="s">
        <v>159</v>
      </c>
      <c r="D137" s="237" t="s">
        <v>160</v>
      </c>
      <c r="E137" s="238" t="s">
        <v>1431</v>
      </c>
      <c r="F137" s="239" t="s">
        <v>1432</v>
      </c>
      <c r="G137" s="240" t="s">
        <v>1433</v>
      </c>
      <c r="H137" s="241">
        <v>1</v>
      </c>
      <c r="I137" s="242"/>
      <c r="J137" s="243">
        <f>ROUND(I137*H137,2)</f>
        <v>0</v>
      </c>
      <c r="K137" s="239" t="s">
        <v>1135</v>
      </c>
      <c r="L137" s="244"/>
      <c r="M137" s="245" t="s">
        <v>1</v>
      </c>
      <c r="N137" s="246" t="s">
        <v>44</v>
      </c>
      <c r="O137" s="84"/>
      <c r="P137" s="230">
        <f>O137*H137</f>
        <v>0</v>
      </c>
      <c r="Q137" s="230">
        <v>1</v>
      </c>
      <c r="R137" s="230">
        <f>Q137*H137</f>
        <v>1</v>
      </c>
      <c r="S137" s="230">
        <v>0</v>
      </c>
      <c r="T137" s="231">
        <f>S137*H137</f>
        <v>0</v>
      </c>
      <c r="AR137" s="232" t="s">
        <v>88</v>
      </c>
      <c r="AT137" s="232" t="s">
        <v>160</v>
      </c>
      <c r="AU137" s="232" t="s">
        <v>88</v>
      </c>
      <c r="AY137" s="15" t="s">
        <v>142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86</v>
      </c>
      <c r="BK137" s="233">
        <f>ROUND(I137*H137,2)</f>
        <v>0</v>
      </c>
      <c r="BL137" s="15" t="s">
        <v>86</v>
      </c>
      <c r="BM137" s="232" t="s">
        <v>1434</v>
      </c>
    </row>
    <row r="138" s="1" customFormat="1">
      <c r="B138" s="36"/>
      <c r="C138" s="37"/>
      <c r="D138" s="234" t="s">
        <v>152</v>
      </c>
      <c r="E138" s="37"/>
      <c r="F138" s="235" t="s">
        <v>1432</v>
      </c>
      <c r="G138" s="37"/>
      <c r="H138" s="37"/>
      <c r="I138" s="147"/>
      <c r="J138" s="37"/>
      <c r="K138" s="37"/>
      <c r="L138" s="41"/>
      <c r="M138" s="236"/>
      <c r="N138" s="84"/>
      <c r="O138" s="84"/>
      <c r="P138" s="84"/>
      <c r="Q138" s="84"/>
      <c r="R138" s="84"/>
      <c r="S138" s="84"/>
      <c r="T138" s="85"/>
      <c r="AT138" s="15" t="s">
        <v>152</v>
      </c>
      <c r="AU138" s="15" t="s">
        <v>88</v>
      </c>
    </row>
    <row r="139" s="1" customFormat="1">
      <c r="B139" s="36"/>
      <c r="C139" s="37"/>
      <c r="D139" s="234" t="s">
        <v>166</v>
      </c>
      <c r="E139" s="37"/>
      <c r="F139" s="247" t="s">
        <v>1435</v>
      </c>
      <c r="G139" s="37"/>
      <c r="H139" s="37"/>
      <c r="I139" s="147"/>
      <c r="J139" s="37"/>
      <c r="K139" s="37"/>
      <c r="L139" s="41"/>
      <c r="M139" s="236"/>
      <c r="N139" s="84"/>
      <c r="O139" s="84"/>
      <c r="P139" s="84"/>
      <c r="Q139" s="84"/>
      <c r="R139" s="84"/>
      <c r="S139" s="84"/>
      <c r="T139" s="85"/>
      <c r="AT139" s="15" t="s">
        <v>166</v>
      </c>
      <c r="AU139" s="15" t="s">
        <v>88</v>
      </c>
    </row>
    <row r="140" s="1" customFormat="1" ht="24" customHeight="1">
      <c r="B140" s="36"/>
      <c r="C140" s="221" t="s">
        <v>141</v>
      </c>
      <c r="D140" s="221" t="s">
        <v>145</v>
      </c>
      <c r="E140" s="222" t="s">
        <v>1436</v>
      </c>
      <c r="F140" s="223" t="s">
        <v>1437</v>
      </c>
      <c r="G140" s="224" t="s">
        <v>148</v>
      </c>
      <c r="H140" s="225">
        <v>150</v>
      </c>
      <c r="I140" s="226"/>
      <c r="J140" s="227">
        <f>ROUND(I140*H140,2)</f>
        <v>0</v>
      </c>
      <c r="K140" s="223" t="s">
        <v>1135</v>
      </c>
      <c r="L140" s="41"/>
      <c r="M140" s="228" t="s">
        <v>1</v>
      </c>
      <c r="N140" s="229" t="s">
        <v>44</v>
      </c>
      <c r="O140" s="84"/>
      <c r="P140" s="230">
        <f>O140*H140</f>
        <v>0</v>
      </c>
      <c r="Q140" s="230">
        <v>0.048680000000000001</v>
      </c>
      <c r="R140" s="230">
        <f>Q140*H140</f>
        <v>7.3020000000000005</v>
      </c>
      <c r="S140" s="230">
        <v>0</v>
      </c>
      <c r="T140" s="231">
        <f>S140*H140</f>
        <v>0</v>
      </c>
      <c r="AR140" s="232" t="s">
        <v>86</v>
      </c>
      <c r="AT140" s="232" t="s">
        <v>145</v>
      </c>
      <c r="AU140" s="232" t="s">
        <v>88</v>
      </c>
      <c r="AY140" s="15" t="s">
        <v>142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86</v>
      </c>
      <c r="BK140" s="233">
        <f>ROUND(I140*H140,2)</f>
        <v>0</v>
      </c>
      <c r="BL140" s="15" t="s">
        <v>86</v>
      </c>
      <c r="BM140" s="232" t="s">
        <v>1438</v>
      </c>
    </row>
    <row r="141" s="1" customFormat="1">
      <c r="B141" s="36"/>
      <c r="C141" s="37"/>
      <c r="D141" s="234" t="s">
        <v>152</v>
      </c>
      <c r="E141" s="37"/>
      <c r="F141" s="235" t="s">
        <v>1439</v>
      </c>
      <c r="G141" s="37"/>
      <c r="H141" s="37"/>
      <c r="I141" s="147"/>
      <c r="J141" s="37"/>
      <c r="K141" s="37"/>
      <c r="L141" s="41"/>
      <c r="M141" s="236"/>
      <c r="N141" s="84"/>
      <c r="O141" s="84"/>
      <c r="P141" s="84"/>
      <c r="Q141" s="84"/>
      <c r="R141" s="84"/>
      <c r="S141" s="84"/>
      <c r="T141" s="85"/>
      <c r="AT141" s="15" t="s">
        <v>152</v>
      </c>
      <c r="AU141" s="15" t="s">
        <v>88</v>
      </c>
    </row>
    <row r="142" s="1" customFormat="1" ht="24" customHeight="1">
      <c r="B142" s="36"/>
      <c r="C142" s="237" t="s">
        <v>172</v>
      </c>
      <c r="D142" s="237" t="s">
        <v>160</v>
      </c>
      <c r="E142" s="238" t="s">
        <v>1440</v>
      </c>
      <c r="F142" s="239" t="s">
        <v>1441</v>
      </c>
      <c r="G142" s="240" t="s">
        <v>1442</v>
      </c>
      <c r="H142" s="241">
        <v>5</v>
      </c>
      <c r="I142" s="242"/>
      <c r="J142" s="243">
        <f>ROUND(I142*H142,2)</f>
        <v>0</v>
      </c>
      <c r="K142" s="239" t="s">
        <v>1135</v>
      </c>
      <c r="L142" s="244"/>
      <c r="M142" s="245" t="s">
        <v>1</v>
      </c>
      <c r="N142" s="246" t="s">
        <v>44</v>
      </c>
      <c r="O142" s="84"/>
      <c r="P142" s="230">
        <f>O142*H142</f>
        <v>0</v>
      </c>
      <c r="Q142" s="230">
        <v>0.001</v>
      </c>
      <c r="R142" s="230">
        <f>Q142*H142</f>
        <v>0.0050000000000000001</v>
      </c>
      <c r="S142" s="230">
        <v>0</v>
      </c>
      <c r="T142" s="231">
        <f>S142*H142</f>
        <v>0</v>
      </c>
      <c r="AR142" s="232" t="s">
        <v>179</v>
      </c>
      <c r="AT142" s="232" t="s">
        <v>160</v>
      </c>
      <c r="AU142" s="232" t="s">
        <v>88</v>
      </c>
      <c r="AY142" s="15" t="s">
        <v>142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86</v>
      </c>
      <c r="BK142" s="233">
        <f>ROUND(I142*H142,2)</f>
        <v>0</v>
      </c>
      <c r="BL142" s="15" t="s">
        <v>141</v>
      </c>
      <c r="BM142" s="232" t="s">
        <v>1443</v>
      </c>
    </row>
    <row r="143" s="1" customFormat="1">
      <c r="B143" s="36"/>
      <c r="C143" s="37"/>
      <c r="D143" s="234" t="s">
        <v>152</v>
      </c>
      <c r="E143" s="37"/>
      <c r="F143" s="235" t="s">
        <v>1441</v>
      </c>
      <c r="G143" s="37"/>
      <c r="H143" s="37"/>
      <c r="I143" s="147"/>
      <c r="J143" s="37"/>
      <c r="K143" s="37"/>
      <c r="L143" s="41"/>
      <c r="M143" s="236"/>
      <c r="N143" s="84"/>
      <c r="O143" s="84"/>
      <c r="P143" s="84"/>
      <c r="Q143" s="84"/>
      <c r="R143" s="84"/>
      <c r="S143" s="84"/>
      <c r="T143" s="85"/>
      <c r="AT143" s="15" t="s">
        <v>152</v>
      </c>
      <c r="AU143" s="15" t="s">
        <v>88</v>
      </c>
    </row>
    <row r="144" s="1" customFormat="1">
      <c r="B144" s="36"/>
      <c r="C144" s="37"/>
      <c r="D144" s="234" t="s">
        <v>166</v>
      </c>
      <c r="E144" s="37"/>
      <c r="F144" s="247" t="s">
        <v>1444</v>
      </c>
      <c r="G144" s="37"/>
      <c r="H144" s="37"/>
      <c r="I144" s="147"/>
      <c r="J144" s="37"/>
      <c r="K144" s="37"/>
      <c r="L144" s="41"/>
      <c r="M144" s="236"/>
      <c r="N144" s="84"/>
      <c r="O144" s="84"/>
      <c r="P144" s="84"/>
      <c r="Q144" s="84"/>
      <c r="R144" s="84"/>
      <c r="S144" s="84"/>
      <c r="T144" s="85"/>
      <c r="AT144" s="15" t="s">
        <v>166</v>
      </c>
      <c r="AU144" s="15" t="s">
        <v>88</v>
      </c>
    </row>
    <row r="145" s="1" customFormat="1" ht="16.5" customHeight="1">
      <c r="B145" s="36"/>
      <c r="C145" s="237" t="s">
        <v>176</v>
      </c>
      <c r="D145" s="237" t="s">
        <v>160</v>
      </c>
      <c r="E145" s="238" t="s">
        <v>1445</v>
      </c>
      <c r="F145" s="239" t="s">
        <v>1446</v>
      </c>
      <c r="G145" s="240" t="s">
        <v>1442</v>
      </c>
      <c r="H145" s="241">
        <v>5</v>
      </c>
      <c r="I145" s="242"/>
      <c r="J145" s="243">
        <f>ROUND(I145*H145,2)</f>
        <v>0</v>
      </c>
      <c r="K145" s="239" t="s">
        <v>1135</v>
      </c>
      <c r="L145" s="244"/>
      <c r="M145" s="245" t="s">
        <v>1</v>
      </c>
      <c r="N145" s="246" t="s">
        <v>44</v>
      </c>
      <c r="O145" s="84"/>
      <c r="P145" s="230">
        <f>O145*H145</f>
        <v>0</v>
      </c>
      <c r="Q145" s="230">
        <v>0.001</v>
      </c>
      <c r="R145" s="230">
        <f>Q145*H145</f>
        <v>0.0050000000000000001</v>
      </c>
      <c r="S145" s="230">
        <v>0</v>
      </c>
      <c r="T145" s="231">
        <f>S145*H145</f>
        <v>0</v>
      </c>
      <c r="AR145" s="232" t="s">
        <v>179</v>
      </c>
      <c r="AT145" s="232" t="s">
        <v>160</v>
      </c>
      <c r="AU145" s="232" t="s">
        <v>88</v>
      </c>
      <c r="AY145" s="15" t="s">
        <v>142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86</v>
      </c>
      <c r="BK145" s="233">
        <f>ROUND(I145*H145,2)</f>
        <v>0</v>
      </c>
      <c r="BL145" s="15" t="s">
        <v>141</v>
      </c>
      <c r="BM145" s="232" t="s">
        <v>1447</v>
      </c>
    </row>
    <row r="146" s="1" customFormat="1">
      <c r="B146" s="36"/>
      <c r="C146" s="37"/>
      <c r="D146" s="234" t="s">
        <v>152</v>
      </c>
      <c r="E146" s="37"/>
      <c r="F146" s="235" t="s">
        <v>1446</v>
      </c>
      <c r="G146" s="37"/>
      <c r="H146" s="37"/>
      <c r="I146" s="147"/>
      <c r="J146" s="37"/>
      <c r="K146" s="37"/>
      <c r="L146" s="41"/>
      <c r="M146" s="236"/>
      <c r="N146" s="84"/>
      <c r="O146" s="84"/>
      <c r="P146" s="84"/>
      <c r="Q146" s="84"/>
      <c r="R146" s="84"/>
      <c r="S146" s="84"/>
      <c r="T146" s="85"/>
      <c r="AT146" s="15" t="s">
        <v>152</v>
      </c>
      <c r="AU146" s="15" t="s">
        <v>88</v>
      </c>
    </row>
    <row r="147" s="1" customFormat="1">
      <c r="B147" s="36"/>
      <c r="C147" s="37"/>
      <c r="D147" s="234" t="s">
        <v>166</v>
      </c>
      <c r="E147" s="37"/>
      <c r="F147" s="247" t="s">
        <v>1448</v>
      </c>
      <c r="G147" s="37"/>
      <c r="H147" s="37"/>
      <c r="I147" s="147"/>
      <c r="J147" s="37"/>
      <c r="K147" s="37"/>
      <c r="L147" s="41"/>
      <c r="M147" s="236"/>
      <c r="N147" s="84"/>
      <c r="O147" s="84"/>
      <c r="P147" s="84"/>
      <c r="Q147" s="84"/>
      <c r="R147" s="84"/>
      <c r="S147" s="84"/>
      <c r="T147" s="85"/>
      <c r="AT147" s="15" t="s">
        <v>166</v>
      </c>
      <c r="AU147" s="15" t="s">
        <v>88</v>
      </c>
    </row>
    <row r="148" s="1" customFormat="1" ht="16.5" customHeight="1">
      <c r="B148" s="36"/>
      <c r="C148" s="237" t="s">
        <v>182</v>
      </c>
      <c r="D148" s="237" t="s">
        <v>160</v>
      </c>
      <c r="E148" s="238" t="s">
        <v>1449</v>
      </c>
      <c r="F148" s="239" t="s">
        <v>1450</v>
      </c>
      <c r="G148" s="240" t="s">
        <v>1442</v>
      </c>
      <c r="H148" s="241">
        <v>5</v>
      </c>
      <c r="I148" s="242"/>
      <c r="J148" s="243">
        <f>ROUND(I148*H148,2)</f>
        <v>0</v>
      </c>
      <c r="K148" s="239" t="s">
        <v>1135</v>
      </c>
      <c r="L148" s="244"/>
      <c r="M148" s="245" t="s">
        <v>1</v>
      </c>
      <c r="N148" s="246" t="s">
        <v>44</v>
      </c>
      <c r="O148" s="84"/>
      <c r="P148" s="230">
        <f>O148*H148</f>
        <v>0</v>
      </c>
      <c r="Q148" s="230">
        <v>0.001</v>
      </c>
      <c r="R148" s="230">
        <f>Q148*H148</f>
        <v>0.0050000000000000001</v>
      </c>
      <c r="S148" s="230">
        <v>0</v>
      </c>
      <c r="T148" s="231">
        <f>S148*H148</f>
        <v>0</v>
      </c>
      <c r="AR148" s="232" t="s">
        <v>179</v>
      </c>
      <c r="AT148" s="232" t="s">
        <v>160</v>
      </c>
      <c r="AU148" s="232" t="s">
        <v>88</v>
      </c>
      <c r="AY148" s="15" t="s">
        <v>142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86</v>
      </c>
      <c r="BK148" s="233">
        <f>ROUND(I148*H148,2)</f>
        <v>0</v>
      </c>
      <c r="BL148" s="15" t="s">
        <v>141</v>
      </c>
      <c r="BM148" s="232" t="s">
        <v>1451</v>
      </c>
    </row>
    <row r="149" s="1" customFormat="1">
      <c r="B149" s="36"/>
      <c r="C149" s="37"/>
      <c r="D149" s="234" t="s">
        <v>152</v>
      </c>
      <c r="E149" s="37"/>
      <c r="F149" s="235" t="s">
        <v>1450</v>
      </c>
      <c r="G149" s="37"/>
      <c r="H149" s="37"/>
      <c r="I149" s="147"/>
      <c r="J149" s="37"/>
      <c r="K149" s="37"/>
      <c r="L149" s="41"/>
      <c r="M149" s="236"/>
      <c r="N149" s="84"/>
      <c r="O149" s="84"/>
      <c r="P149" s="84"/>
      <c r="Q149" s="84"/>
      <c r="R149" s="84"/>
      <c r="S149" s="84"/>
      <c r="T149" s="85"/>
      <c r="AT149" s="15" t="s">
        <v>152</v>
      </c>
      <c r="AU149" s="15" t="s">
        <v>88</v>
      </c>
    </row>
    <row r="150" s="1" customFormat="1" ht="16.5" customHeight="1">
      <c r="B150" s="36"/>
      <c r="C150" s="221" t="s">
        <v>179</v>
      </c>
      <c r="D150" s="221" t="s">
        <v>145</v>
      </c>
      <c r="E150" s="222" t="s">
        <v>1452</v>
      </c>
      <c r="F150" s="223" t="s">
        <v>1453</v>
      </c>
      <c r="G150" s="224" t="s">
        <v>519</v>
      </c>
      <c r="H150" s="225">
        <v>12</v>
      </c>
      <c r="I150" s="226"/>
      <c r="J150" s="227">
        <f>ROUND(I150*H150,2)</f>
        <v>0</v>
      </c>
      <c r="K150" s="223" t="s">
        <v>1135</v>
      </c>
      <c r="L150" s="41"/>
      <c r="M150" s="228" t="s">
        <v>1</v>
      </c>
      <c r="N150" s="229" t="s">
        <v>44</v>
      </c>
      <c r="O150" s="84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32" t="s">
        <v>141</v>
      </c>
      <c r="AT150" s="232" t="s">
        <v>145</v>
      </c>
      <c r="AU150" s="232" t="s">
        <v>88</v>
      </c>
      <c r="AY150" s="15" t="s">
        <v>142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86</v>
      </c>
      <c r="BK150" s="233">
        <f>ROUND(I150*H150,2)</f>
        <v>0</v>
      </c>
      <c r="BL150" s="15" t="s">
        <v>141</v>
      </c>
      <c r="BM150" s="232" t="s">
        <v>1454</v>
      </c>
    </row>
    <row r="151" s="1" customFormat="1">
      <c r="B151" s="36"/>
      <c r="C151" s="37"/>
      <c r="D151" s="234" t="s">
        <v>152</v>
      </c>
      <c r="E151" s="37"/>
      <c r="F151" s="235" t="s">
        <v>1455</v>
      </c>
      <c r="G151" s="37"/>
      <c r="H151" s="37"/>
      <c r="I151" s="147"/>
      <c r="J151" s="37"/>
      <c r="K151" s="37"/>
      <c r="L151" s="41"/>
      <c r="M151" s="236"/>
      <c r="N151" s="84"/>
      <c r="O151" s="84"/>
      <c r="P151" s="84"/>
      <c r="Q151" s="84"/>
      <c r="R151" s="84"/>
      <c r="S151" s="84"/>
      <c r="T151" s="85"/>
      <c r="AT151" s="15" t="s">
        <v>152</v>
      </c>
      <c r="AU151" s="15" t="s">
        <v>88</v>
      </c>
    </row>
    <row r="152" s="10" customFormat="1" ht="22.8" customHeight="1">
      <c r="B152" s="207"/>
      <c r="C152" s="208"/>
      <c r="D152" s="209" t="s">
        <v>78</v>
      </c>
      <c r="E152" s="279" t="s">
        <v>159</v>
      </c>
      <c r="F152" s="279" t="s">
        <v>1456</v>
      </c>
      <c r="G152" s="208"/>
      <c r="H152" s="208"/>
      <c r="I152" s="211"/>
      <c r="J152" s="280">
        <f>BK152</f>
        <v>0</v>
      </c>
      <c r="K152" s="208"/>
      <c r="L152" s="213"/>
      <c r="M152" s="214"/>
      <c r="N152" s="215"/>
      <c r="O152" s="215"/>
      <c r="P152" s="216">
        <f>SUM(P153:P154)</f>
        <v>0</v>
      </c>
      <c r="Q152" s="215"/>
      <c r="R152" s="216">
        <f>SUM(R153:R154)</f>
        <v>0.0138</v>
      </c>
      <c r="S152" s="215"/>
      <c r="T152" s="217">
        <f>SUM(T153:T154)</f>
        <v>0</v>
      </c>
      <c r="AR152" s="218" t="s">
        <v>86</v>
      </c>
      <c r="AT152" s="219" t="s">
        <v>78</v>
      </c>
      <c r="AU152" s="219" t="s">
        <v>86</v>
      </c>
      <c r="AY152" s="218" t="s">
        <v>142</v>
      </c>
      <c r="BK152" s="220">
        <f>SUM(BK153:BK154)</f>
        <v>0</v>
      </c>
    </row>
    <row r="153" s="1" customFormat="1" ht="16.5" customHeight="1">
      <c r="B153" s="36"/>
      <c r="C153" s="237" t="s">
        <v>193</v>
      </c>
      <c r="D153" s="237" t="s">
        <v>160</v>
      </c>
      <c r="E153" s="238" t="s">
        <v>1457</v>
      </c>
      <c r="F153" s="239" t="s">
        <v>1458</v>
      </c>
      <c r="G153" s="240" t="s">
        <v>156</v>
      </c>
      <c r="H153" s="241">
        <v>30</v>
      </c>
      <c r="I153" s="242"/>
      <c r="J153" s="243">
        <f>ROUND(I153*H153,2)</f>
        <v>0</v>
      </c>
      <c r="K153" s="239" t="s">
        <v>1135</v>
      </c>
      <c r="L153" s="244"/>
      <c r="M153" s="245" t="s">
        <v>1</v>
      </c>
      <c r="N153" s="246" t="s">
        <v>44</v>
      </c>
      <c r="O153" s="84"/>
      <c r="P153" s="230">
        <f>O153*H153</f>
        <v>0</v>
      </c>
      <c r="Q153" s="230">
        <v>0.00046000000000000001</v>
      </c>
      <c r="R153" s="230">
        <f>Q153*H153</f>
        <v>0.0138</v>
      </c>
      <c r="S153" s="230">
        <v>0</v>
      </c>
      <c r="T153" s="231">
        <f>S153*H153</f>
        <v>0</v>
      </c>
      <c r="AR153" s="232" t="s">
        <v>179</v>
      </c>
      <c r="AT153" s="232" t="s">
        <v>160</v>
      </c>
      <c r="AU153" s="232" t="s">
        <v>88</v>
      </c>
      <c r="AY153" s="15" t="s">
        <v>142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86</v>
      </c>
      <c r="BK153" s="233">
        <f>ROUND(I153*H153,2)</f>
        <v>0</v>
      </c>
      <c r="BL153" s="15" t="s">
        <v>141</v>
      </c>
      <c r="BM153" s="232" t="s">
        <v>1459</v>
      </c>
    </row>
    <row r="154" s="1" customFormat="1">
      <c r="B154" s="36"/>
      <c r="C154" s="37"/>
      <c r="D154" s="234" t="s">
        <v>152</v>
      </c>
      <c r="E154" s="37"/>
      <c r="F154" s="235" t="s">
        <v>1458</v>
      </c>
      <c r="G154" s="37"/>
      <c r="H154" s="37"/>
      <c r="I154" s="147"/>
      <c r="J154" s="37"/>
      <c r="K154" s="37"/>
      <c r="L154" s="41"/>
      <c r="M154" s="236"/>
      <c r="N154" s="84"/>
      <c r="O154" s="84"/>
      <c r="P154" s="84"/>
      <c r="Q154" s="84"/>
      <c r="R154" s="84"/>
      <c r="S154" s="84"/>
      <c r="T154" s="85"/>
      <c r="AT154" s="15" t="s">
        <v>152</v>
      </c>
      <c r="AU154" s="15" t="s">
        <v>88</v>
      </c>
    </row>
    <row r="155" s="10" customFormat="1" ht="22.8" customHeight="1">
      <c r="B155" s="207"/>
      <c r="C155" s="208"/>
      <c r="D155" s="209" t="s">
        <v>78</v>
      </c>
      <c r="E155" s="279" t="s">
        <v>176</v>
      </c>
      <c r="F155" s="279" t="s">
        <v>1460</v>
      </c>
      <c r="G155" s="208"/>
      <c r="H155" s="208"/>
      <c r="I155" s="211"/>
      <c r="J155" s="280">
        <f>BK155</f>
        <v>0</v>
      </c>
      <c r="K155" s="208"/>
      <c r="L155" s="213"/>
      <c r="M155" s="214"/>
      <c r="N155" s="215"/>
      <c r="O155" s="215"/>
      <c r="P155" s="216">
        <f>SUM(P156:P160)</f>
        <v>0</v>
      </c>
      <c r="Q155" s="215"/>
      <c r="R155" s="216">
        <f>SUM(R156:R160)</f>
        <v>0.15140000000000001</v>
      </c>
      <c r="S155" s="215"/>
      <c r="T155" s="217">
        <f>SUM(T156:T160)</f>
        <v>0</v>
      </c>
      <c r="AR155" s="218" t="s">
        <v>86</v>
      </c>
      <c r="AT155" s="219" t="s">
        <v>78</v>
      </c>
      <c r="AU155" s="219" t="s">
        <v>86</v>
      </c>
      <c r="AY155" s="218" t="s">
        <v>142</v>
      </c>
      <c r="BK155" s="220">
        <f>SUM(BK156:BK160)</f>
        <v>0</v>
      </c>
    </row>
    <row r="156" s="1" customFormat="1" ht="24" customHeight="1">
      <c r="B156" s="36"/>
      <c r="C156" s="237" t="s">
        <v>198</v>
      </c>
      <c r="D156" s="237" t="s">
        <v>160</v>
      </c>
      <c r="E156" s="238" t="s">
        <v>1461</v>
      </c>
      <c r="F156" s="239" t="s">
        <v>1462</v>
      </c>
      <c r="G156" s="240" t="s">
        <v>1442</v>
      </c>
      <c r="H156" s="241">
        <v>100</v>
      </c>
      <c r="I156" s="242"/>
      <c r="J156" s="243">
        <f>ROUND(I156*H156,2)</f>
        <v>0</v>
      </c>
      <c r="K156" s="239" t="s">
        <v>1135</v>
      </c>
      <c r="L156" s="244"/>
      <c r="M156" s="245" t="s">
        <v>1</v>
      </c>
      <c r="N156" s="246" t="s">
        <v>44</v>
      </c>
      <c r="O156" s="84"/>
      <c r="P156" s="230">
        <f>O156*H156</f>
        <v>0</v>
      </c>
      <c r="Q156" s="230">
        <v>0.001</v>
      </c>
      <c r="R156" s="230">
        <f>Q156*H156</f>
        <v>0.10000000000000001</v>
      </c>
      <c r="S156" s="230">
        <v>0</v>
      </c>
      <c r="T156" s="231">
        <f>S156*H156</f>
        <v>0</v>
      </c>
      <c r="AR156" s="232" t="s">
        <v>179</v>
      </c>
      <c r="AT156" s="232" t="s">
        <v>160</v>
      </c>
      <c r="AU156" s="232" t="s">
        <v>88</v>
      </c>
      <c r="AY156" s="15" t="s">
        <v>142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86</v>
      </c>
      <c r="BK156" s="233">
        <f>ROUND(I156*H156,2)</f>
        <v>0</v>
      </c>
      <c r="BL156" s="15" t="s">
        <v>141</v>
      </c>
      <c r="BM156" s="232" t="s">
        <v>1463</v>
      </c>
    </row>
    <row r="157" s="1" customFormat="1">
      <c r="B157" s="36"/>
      <c r="C157" s="37"/>
      <c r="D157" s="234" t="s">
        <v>152</v>
      </c>
      <c r="E157" s="37"/>
      <c r="F157" s="235" t="s">
        <v>1462</v>
      </c>
      <c r="G157" s="37"/>
      <c r="H157" s="37"/>
      <c r="I157" s="147"/>
      <c r="J157" s="37"/>
      <c r="K157" s="37"/>
      <c r="L157" s="41"/>
      <c r="M157" s="236"/>
      <c r="N157" s="84"/>
      <c r="O157" s="84"/>
      <c r="P157" s="84"/>
      <c r="Q157" s="84"/>
      <c r="R157" s="84"/>
      <c r="S157" s="84"/>
      <c r="T157" s="85"/>
      <c r="AT157" s="15" t="s">
        <v>152</v>
      </c>
      <c r="AU157" s="15" t="s">
        <v>88</v>
      </c>
    </row>
    <row r="158" s="1" customFormat="1">
      <c r="B158" s="36"/>
      <c r="C158" s="37"/>
      <c r="D158" s="234" t="s">
        <v>166</v>
      </c>
      <c r="E158" s="37"/>
      <c r="F158" s="247" t="s">
        <v>1464</v>
      </c>
      <c r="G158" s="37"/>
      <c r="H158" s="37"/>
      <c r="I158" s="147"/>
      <c r="J158" s="37"/>
      <c r="K158" s="37"/>
      <c r="L158" s="41"/>
      <c r="M158" s="236"/>
      <c r="N158" s="84"/>
      <c r="O158" s="84"/>
      <c r="P158" s="84"/>
      <c r="Q158" s="84"/>
      <c r="R158" s="84"/>
      <c r="S158" s="84"/>
      <c r="T158" s="85"/>
      <c r="AT158" s="15" t="s">
        <v>166</v>
      </c>
      <c r="AU158" s="15" t="s">
        <v>88</v>
      </c>
    </row>
    <row r="159" s="1" customFormat="1" ht="24" customHeight="1">
      <c r="B159" s="36"/>
      <c r="C159" s="221" t="s">
        <v>204</v>
      </c>
      <c r="D159" s="221" t="s">
        <v>145</v>
      </c>
      <c r="E159" s="222" t="s">
        <v>1465</v>
      </c>
      <c r="F159" s="223" t="s">
        <v>1466</v>
      </c>
      <c r="G159" s="224" t="s">
        <v>148</v>
      </c>
      <c r="H159" s="225">
        <v>2</v>
      </c>
      <c r="I159" s="226"/>
      <c r="J159" s="227">
        <f>ROUND(I159*H159,2)</f>
        <v>0</v>
      </c>
      <c r="K159" s="223" t="s">
        <v>1135</v>
      </c>
      <c r="L159" s="41"/>
      <c r="M159" s="228" t="s">
        <v>1</v>
      </c>
      <c r="N159" s="229" t="s">
        <v>44</v>
      </c>
      <c r="O159" s="84"/>
      <c r="P159" s="230">
        <f>O159*H159</f>
        <v>0</v>
      </c>
      <c r="Q159" s="230">
        <v>0.025700000000000001</v>
      </c>
      <c r="R159" s="230">
        <f>Q159*H159</f>
        <v>0.051400000000000001</v>
      </c>
      <c r="S159" s="230">
        <v>0</v>
      </c>
      <c r="T159" s="231">
        <f>S159*H159</f>
        <v>0</v>
      </c>
      <c r="AR159" s="232" t="s">
        <v>141</v>
      </c>
      <c r="AT159" s="232" t="s">
        <v>145</v>
      </c>
      <c r="AU159" s="232" t="s">
        <v>88</v>
      </c>
      <c r="AY159" s="15" t="s">
        <v>142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5" t="s">
        <v>86</v>
      </c>
      <c r="BK159" s="233">
        <f>ROUND(I159*H159,2)</f>
        <v>0</v>
      </c>
      <c r="BL159" s="15" t="s">
        <v>141</v>
      </c>
      <c r="BM159" s="232" t="s">
        <v>1467</v>
      </c>
    </row>
    <row r="160" s="1" customFormat="1">
      <c r="B160" s="36"/>
      <c r="C160" s="37"/>
      <c r="D160" s="234" t="s">
        <v>152</v>
      </c>
      <c r="E160" s="37"/>
      <c r="F160" s="235" t="s">
        <v>1468</v>
      </c>
      <c r="G160" s="37"/>
      <c r="H160" s="37"/>
      <c r="I160" s="147"/>
      <c r="J160" s="37"/>
      <c r="K160" s="37"/>
      <c r="L160" s="41"/>
      <c r="M160" s="236"/>
      <c r="N160" s="84"/>
      <c r="O160" s="84"/>
      <c r="P160" s="84"/>
      <c r="Q160" s="84"/>
      <c r="R160" s="84"/>
      <c r="S160" s="84"/>
      <c r="T160" s="85"/>
      <c r="AT160" s="15" t="s">
        <v>152</v>
      </c>
      <c r="AU160" s="15" t="s">
        <v>88</v>
      </c>
    </row>
    <row r="161" s="10" customFormat="1" ht="22.8" customHeight="1">
      <c r="B161" s="207"/>
      <c r="C161" s="208"/>
      <c r="D161" s="209" t="s">
        <v>78</v>
      </c>
      <c r="E161" s="279" t="s">
        <v>193</v>
      </c>
      <c r="F161" s="279" t="s">
        <v>1469</v>
      </c>
      <c r="G161" s="208"/>
      <c r="H161" s="208"/>
      <c r="I161" s="211"/>
      <c r="J161" s="280">
        <f>BK161</f>
        <v>0</v>
      </c>
      <c r="K161" s="208"/>
      <c r="L161" s="213"/>
      <c r="M161" s="214"/>
      <c r="N161" s="215"/>
      <c r="O161" s="215"/>
      <c r="P161" s="216">
        <f>SUM(P162:P164)</f>
        <v>0</v>
      </c>
      <c r="Q161" s="215"/>
      <c r="R161" s="216">
        <f>SUM(R162:R164)</f>
        <v>0</v>
      </c>
      <c r="S161" s="215"/>
      <c r="T161" s="217">
        <f>SUM(T162:T164)</f>
        <v>2.3999999999999999</v>
      </c>
      <c r="AR161" s="218" t="s">
        <v>86</v>
      </c>
      <c r="AT161" s="219" t="s">
        <v>78</v>
      </c>
      <c r="AU161" s="219" t="s">
        <v>86</v>
      </c>
      <c r="AY161" s="218" t="s">
        <v>142</v>
      </c>
      <c r="BK161" s="220">
        <f>SUM(BK162:BK164)</f>
        <v>0</v>
      </c>
    </row>
    <row r="162" s="1" customFormat="1" ht="16.5" customHeight="1">
      <c r="B162" s="36"/>
      <c r="C162" s="221" t="s">
        <v>209</v>
      </c>
      <c r="D162" s="221" t="s">
        <v>145</v>
      </c>
      <c r="E162" s="222" t="s">
        <v>1470</v>
      </c>
      <c r="F162" s="223" t="s">
        <v>1471</v>
      </c>
      <c r="G162" s="224" t="s">
        <v>1134</v>
      </c>
      <c r="H162" s="225">
        <v>1</v>
      </c>
      <c r="I162" s="226"/>
      <c r="J162" s="227">
        <f>ROUND(I162*H162,2)</f>
        <v>0</v>
      </c>
      <c r="K162" s="223" t="s">
        <v>1135</v>
      </c>
      <c r="L162" s="41"/>
      <c r="M162" s="228" t="s">
        <v>1</v>
      </c>
      <c r="N162" s="229" t="s">
        <v>44</v>
      </c>
      <c r="O162" s="84"/>
      <c r="P162" s="230">
        <f>O162*H162</f>
        <v>0</v>
      </c>
      <c r="Q162" s="230">
        <v>0</v>
      </c>
      <c r="R162" s="230">
        <f>Q162*H162</f>
        <v>0</v>
      </c>
      <c r="S162" s="230">
        <v>2.3999999999999999</v>
      </c>
      <c r="T162" s="231">
        <f>S162*H162</f>
        <v>2.3999999999999999</v>
      </c>
      <c r="AR162" s="232" t="s">
        <v>141</v>
      </c>
      <c r="AT162" s="232" t="s">
        <v>145</v>
      </c>
      <c r="AU162" s="232" t="s">
        <v>88</v>
      </c>
      <c r="AY162" s="15" t="s">
        <v>142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5" t="s">
        <v>86</v>
      </c>
      <c r="BK162" s="233">
        <f>ROUND(I162*H162,2)</f>
        <v>0</v>
      </c>
      <c r="BL162" s="15" t="s">
        <v>141</v>
      </c>
      <c r="BM162" s="232" t="s">
        <v>1472</v>
      </c>
    </row>
    <row r="163" s="1" customFormat="1">
      <c r="B163" s="36"/>
      <c r="C163" s="37"/>
      <c r="D163" s="234" t="s">
        <v>152</v>
      </c>
      <c r="E163" s="37"/>
      <c r="F163" s="235" t="s">
        <v>1473</v>
      </c>
      <c r="G163" s="37"/>
      <c r="H163" s="37"/>
      <c r="I163" s="147"/>
      <c r="J163" s="37"/>
      <c r="K163" s="37"/>
      <c r="L163" s="41"/>
      <c r="M163" s="236"/>
      <c r="N163" s="84"/>
      <c r="O163" s="84"/>
      <c r="P163" s="84"/>
      <c r="Q163" s="84"/>
      <c r="R163" s="84"/>
      <c r="S163" s="84"/>
      <c r="T163" s="85"/>
      <c r="AT163" s="15" t="s">
        <v>152</v>
      </c>
      <c r="AU163" s="15" t="s">
        <v>88</v>
      </c>
    </row>
    <row r="164" s="1" customFormat="1">
      <c r="B164" s="36"/>
      <c r="C164" s="37"/>
      <c r="D164" s="234" t="s">
        <v>166</v>
      </c>
      <c r="E164" s="37"/>
      <c r="F164" s="247" t="s">
        <v>1474</v>
      </c>
      <c r="G164" s="37"/>
      <c r="H164" s="37"/>
      <c r="I164" s="147"/>
      <c r="J164" s="37"/>
      <c r="K164" s="37"/>
      <c r="L164" s="41"/>
      <c r="M164" s="236"/>
      <c r="N164" s="84"/>
      <c r="O164" s="84"/>
      <c r="P164" s="84"/>
      <c r="Q164" s="84"/>
      <c r="R164" s="84"/>
      <c r="S164" s="84"/>
      <c r="T164" s="85"/>
      <c r="AT164" s="15" t="s">
        <v>166</v>
      </c>
      <c r="AU164" s="15" t="s">
        <v>88</v>
      </c>
    </row>
    <row r="165" s="10" customFormat="1" ht="25.92" customHeight="1">
      <c r="B165" s="207"/>
      <c r="C165" s="208"/>
      <c r="D165" s="209" t="s">
        <v>78</v>
      </c>
      <c r="E165" s="210" t="s">
        <v>1475</v>
      </c>
      <c r="F165" s="210" t="s">
        <v>1476</v>
      </c>
      <c r="G165" s="208"/>
      <c r="H165" s="208"/>
      <c r="I165" s="211"/>
      <c r="J165" s="212">
        <f>BK165</f>
        <v>0</v>
      </c>
      <c r="K165" s="208"/>
      <c r="L165" s="213"/>
      <c r="M165" s="214"/>
      <c r="N165" s="215"/>
      <c r="O165" s="215"/>
      <c r="P165" s="216">
        <f>P166+P178+P183</f>
        <v>0</v>
      </c>
      <c r="Q165" s="215"/>
      <c r="R165" s="216">
        <f>R166+R178+R183</f>
        <v>1.1522000000000001</v>
      </c>
      <c r="S165" s="215"/>
      <c r="T165" s="217">
        <f>T166+T178+T183</f>
        <v>0</v>
      </c>
      <c r="AR165" s="218" t="s">
        <v>88</v>
      </c>
      <c r="AT165" s="219" t="s">
        <v>78</v>
      </c>
      <c r="AU165" s="219" t="s">
        <v>79</v>
      </c>
      <c r="AY165" s="218" t="s">
        <v>142</v>
      </c>
      <c r="BK165" s="220">
        <f>BK166+BK178+BK183</f>
        <v>0</v>
      </c>
    </row>
    <row r="166" s="10" customFormat="1" ht="22.8" customHeight="1">
      <c r="B166" s="207"/>
      <c r="C166" s="208"/>
      <c r="D166" s="209" t="s">
        <v>78</v>
      </c>
      <c r="E166" s="279" t="s">
        <v>1477</v>
      </c>
      <c r="F166" s="279" t="s">
        <v>1478</v>
      </c>
      <c r="G166" s="208"/>
      <c r="H166" s="208"/>
      <c r="I166" s="211"/>
      <c r="J166" s="280">
        <f>BK166</f>
        <v>0</v>
      </c>
      <c r="K166" s="208"/>
      <c r="L166" s="213"/>
      <c r="M166" s="214"/>
      <c r="N166" s="215"/>
      <c r="O166" s="215"/>
      <c r="P166" s="216">
        <f>SUM(P167:P177)</f>
        <v>0</v>
      </c>
      <c r="Q166" s="215"/>
      <c r="R166" s="216">
        <f>SUM(R167:R177)</f>
        <v>0.39000000000000001</v>
      </c>
      <c r="S166" s="215"/>
      <c r="T166" s="217">
        <f>SUM(T167:T177)</f>
        <v>0</v>
      </c>
      <c r="AR166" s="218" t="s">
        <v>88</v>
      </c>
      <c r="AT166" s="219" t="s">
        <v>78</v>
      </c>
      <c r="AU166" s="219" t="s">
        <v>86</v>
      </c>
      <c r="AY166" s="218" t="s">
        <v>142</v>
      </c>
      <c r="BK166" s="220">
        <f>SUM(BK167:BK177)</f>
        <v>0</v>
      </c>
    </row>
    <row r="167" s="1" customFormat="1" ht="16.5" customHeight="1">
      <c r="B167" s="36"/>
      <c r="C167" s="237" t="s">
        <v>214</v>
      </c>
      <c r="D167" s="237" t="s">
        <v>160</v>
      </c>
      <c r="E167" s="238" t="s">
        <v>1479</v>
      </c>
      <c r="F167" s="239" t="s">
        <v>1480</v>
      </c>
      <c r="G167" s="240" t="s">
        <v>1442</v>
      </c>
      <c r="H167" s="241">
        <v>100</v>
      </c>
      <c r="I167" s="242"/>
      <c r="J167" s="243">
        <f>ROUND(I167*H167,2)</f>
        <v>0</v>
      </c>
      <c r="K167" s="239" t="s">
        <v>1135</v>
      </c>
      <c r="L167" s="244"/>
      <c r="M167" s="245" t="s">
        <v>1</v>
      </c>
      <c r="N167" s="246" t="s">
        <v>44</v>
      </c>
      <c r="O167" s="84"/>
      <c r="P167" s="230">
        <f>O167*H167</f>
        <v>0</v>
      </c>
      <c r="Q167" s="230">
        <v>0.001</v>
      </c>
      <c r="R167" s="230">
        <f>Q167*H167</f>
        <v>0.10000000000000001</v>
      </c>
      <c r="S167" s="230">
        <v>0</v>
      </c>
      <c r="T167" s="231">
        <f>S167*H167</f>
        <v>0</v>
      </c>
      <c r="AR167" s="232" t="s">
        <v>88</v>
      </c>
      <c r="AT167" s="232" t="s">
        <v>160</v>
      </c>
      <c r="AU167" s="232" t="s">
        <v>88</v>
      </c>
      <c r="AY167" s="15" t="s">
        <v>142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5" t="s">
        <v>86</v>
      </c>
      <c r="BK167" s="233">
        <f>ROUND(I167*H167,2)</f>
        <v>0</v>
      </c>
      <c r="BL167" s="15" t="s">
        <v>86</v>
      </c>
      <c r="BM167" s="232" t="s">
        <v>1481</v>
      </c>
    </row>
    <row r="168" s="1" customFormat="1">
      <c r="B168" s="36"/>
      <c r="C168" s="37"/>
      <c r="D168" s="234" t="s">
        <v>152</v>
      </c>
      <c r="E168" s="37"/>
      <c r="F168" s="235" t="s">
        <v>1480</v>
      </c>
      <c r="G168" s="37"/>
      <c r="H168" s="37"/>
      <c r="I168" s="147"/>
      <c r="J168" s="37"/>
      <c r="K168" s="37"/>
      <c r="L168" s="41"/>
      <c r="M168" s="236"/>
      <c r="N168" s="84"/>
      <c r="O168" s="84"/>
      <c r="P168" s="84"/>
      <c r="Q168" s="84"/>
      <c r="R168" s="84"/>
      <c r="S168" s="84"/>
      <c r="T168" s="85"/>
      <c r="AT168" s="15" t="s">
        <v>152</v>
      </c>
      <c r="AU168" s="15" t="s">
        <v>88</v>
      </c>
    </row>
    <row r="169" s="1" customFormat="1">
      <c r="B169" s="36"/>
      <c r="C169" s="37"/>
      <c r="D169" s="234" t="s">
        <v>166</v>
      </c>
      <c r="E169" s="37"/>
      <c r="F169" s="247" t="s">
        <v>1482</v>
      </c>
      <c r="G169" s="37"/>
      <c r="H169" s="37"/>
      <c r="I169" s="147"/>
      <c r="J169" s="37"/>
      <c r="K169" s="37"/>
      <c r="L169" s="41"/>
      <c r="M169" s="236"/>
      <c r="N169" s="84"/>
      <c r="O169" s="84"/>
      <c r="P169" s="84"/>
      <c r="Q169" s="84"/>
      <c r="R169" s="84"/>
      <c r="S169" s="84"/>
      <c r="T169" s="85"/>
      <c r="AT169" s="15" t="s">
        <v>166</v>
      </c>
      <c r="AU169" s="15" t="s">
        <v>88</v>
      </c>
    </row>
    <row r="170" s="1" customFormat="1" ht="16.5" customHeight="1">
      <c r="B170" s="36"/>
      <c r="C170" s="237" t="s">
        <v>219</v>
      </c>
      <c r="D170" s="237" t="s">
        <v>160</v>
      </c>
      <c r="E170" s="238" t="s">
        <v>1483</v>
      </c>
      <c r="F170" s="239" t="s">
        <v>1484</v>
      </c>
      <c r="G170" s="240" t="s">
        <v>1442</v>
      </c>
      <c r="H170" s="241">
        <v>100</v>
      </c>
      <c r="I170" s="242"/>
      <c r="J170" s="243">
        <f>ROUND(I170*H170,2)</f>
        <v>0</v>
      </c>
      <c r="K170" s="239" t="s">
        <v>1135</v>
      </c>
      <c r="L170" s="244"/>
      <c r="M170" s="245" t="s">
        <v>1</v>
      </c>
      <c r="N170" s="246" t="s">
        <v>44</v>
      </c>
      <c r="O170" s="84"/>
      <c r="P170" s="230">
        <f>O170*H170</f>
        <v>0</v>
      </c>
      <c r="Q170" s="230">
        <v>0.001</v>
      </c>
      <c r="R170" s="230">
        <f>Q170*H170</f>
        <v>0.10000000000000001</v>
      </c>
      <c r="S170" s="230">
        <v>0</v>
      </c>
      <c r="T170" s="231">
        <f>S170*H170</f>
        <v>0</v>
      </c>
      <c r="AR170" s="232" t="s">
        <v>88</v>
      </c>
      <c r="AT170" s="232" t="s">
        <v>160</v>
      </c>
      <c r="AU170" s="232" t="s">
        <v>88</v>
      </c>
      <c r="AY170" s="15" t="s">
        <v>142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5" t="s">
        <v>86</v>
      </c>
      <c r="BK170" s="233">
        <f>ROUND(I170*H170,2)</f>
        <v>0</v>
      </c>
      <c r="BL170" s="15" t="s">
        <v>86</v>
      </c>
      <c r="BM170" s="232" t="s">
        <v>1485</v>
      </c>
    </row>
    <row r="171" s="1" customFormat="1">
      <c r="B171" s="36"/>
      <c r="C171" s="37"/>
      <c r="D171" s="234" t="s">
        <v>152</v>
      </c>
      <c r="E171" s="37"/>
      <c r="F171" s="235" t="s">
        <v>1484</v>
      </c>
      <c r="G171" s="37"/>
      <c r="H171" s="37"/>
      <c r="I171" s="147"/>
      <c r="J171" s="37"/>
      <c r="K171" s="37"/>
      <c r="L171" s="41"/>
      <c r="M171" s="236"/>
      <c r="N171" s="84"/>
      <c r="O171" s="84"/>
      <c r="P171" s="84"/>
      <c r="Q171" s="84"/>
      <c r="R171" s="84"/>
      <c r="S171" s="84"/>
      <c r="T171" s="85"/>
      <c r="AT171" s="15" t="s">
        <v>152</v>
      </c>
      <c r="AU171" s="15" t="s">
        <v>88</v>
      </c>
    </row>
    <row r="172" s="1" customFormat="1">
      <c r="B172" s="36"/>
      <c r="C172" s="37"/>
      <c r="D172" s="234" t="s">
        <v>166</v>
      </c>
      <c r="E172" s="37"/>
      <c r="F172" s="247" t="s">
        <v>1486</v>
      </c>
      <c r="G172" s="37"/>
      <c r="H172" s="37"/>
      <c r="I172" s="147"/>
      <c r="J172" s="37"/>
      <c r="K172" s="37"/>
      <c r="L172" s="41"/>
      <c r="M172" s="236"/>
      <c r="N172" s="84"/>
      <c r="O172" s="84"/>
      <c r="P172" s="84"/>
      <c r="Q172" s="84"/>
      <c r="R172" s="84"/>
      <c r="S172" s="84"/>
      <c r="T172" s="85"/>
      <c r="AT172" s="15" t="s">
        <v>166</v>
      </c>
      <c r="AU172" s="15" t="s">
        <v>88</v>
      </c>
    </row>
    <row r="173" s="1" customFormat="1" ht="16.5" customHeight="1">
      <c r="B173" s="36"/>
      <c r="C173" s="237" t="s">
        <v>8</v>
      </c>
      <c r="D173" s="237" t="s">
        <v>160</v>
      </c>
      <c r="E173" s="238" t="s">
        <v>1487</v>
      </c>
      <c r="F173" s="239" t="s">
        <v>1488</v>
      </c>
      <c r="G173" s="240" t="s">
        <v>1442</v>
      </c>
      <c r="H173" s="241">
        <v>100</v>
      </c>
      <c r="I173" s="242"/>
      <c r="J173" s="243">
        <f>ROUND(I173*H173,2)</f>
        <v>0</v>
      </c>
      <c r="K173" s="239" t="s">
        <v>1135</v>
      </c>
      <c r="L173" s="244"/>
      <c r="M173" s="245" t="s">
        <v>1</v>
      </c>
      <c r="N173" s="246" t="s">
        <v>44</v>
      </c>
      <c r="O173" s="84"/>
      <c r="P173" s="230">
        <f>O173*H173</f>
        <v>0</v>
      </c>
      <c r="Q173" s="230">
        <v>0.001</v>
      </c>
      <c r="R173" s="230">
        <f>Q173*H173</f>
        <v>0.10000000000000001</v>
      </c>
      <c r="S173" s="230">
        <v>0</v>
      </c>
      <c r="T173" s="231">
        <f>S173*H173</f>
        <v>0</v>
      </c>
      <c r="AR173" s="232" t="s">
        <v>302</v>
      </c>
      <c r="AT173" s="232" t="s">
        <v>160</v>
      </c>
      <c r="AU173" s="232" t="s">
        <v>88</v>
      </c>
      <c r="AY173" s="15" t="s">
        <v>142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5" t="s">
        <v>86</v>
      </c>
      <c r="BK173" s="233">
        <f>ROUND(I173*H173,2)</f>
        <v>0</v>
      </c>
      <c r="BL173" s="15" t="s">
        <v>228</v>
      </c>
      <c r="BM173" s="232" t="s">
        <v>1489</v>
      </c>
    </row>
    <row r="174" s="1" customFormat="1">
      <c r="B174" s="36"/>
      <c r="C174" s="37"/>
      <c r="D174" s="234" t="s">
        <v>152</v>
      </c>
      <c r="E174" s="37"/>
      <c r="F174" s="235" t="s">
        <v>1488</v>
      </c>
      <c r="G174" s="37"/>
      <c r="H174" s="37"/>
      <c r="I174" s="147"/>
      <c r="J174" s="37"/>
      <c r="K174" s="37"/>
      <c r="L174" s="41"/>
      <c r="M174" s="236"/>
      <c r="N174" s="84"/>
      <c r="O174" s="84"/>
      <c r="P174" s="84"/>
      <c r="Q174" s="84"/>
      <c r="R174" s="84"/>
      <c r="S174" s="84"/>
      <c r="T174" s="85"/>
      <c r="AT174" s="15" t="s">
        <v>152</v>
      </c>
      <c r="AU174" s="15" t="s">
        <v>88</v>
      </c>
    </row>
    <row r="175" s="1" customFormat="1">
      <c r="B175" s="36"/>
      <c r="C175" s="37"/>
      <c r="D175" s="234" t="s">
        <v>166</v>
      </c>
      <c r="E175" s="37"/>
      <c r="F175" s="247" t="s">
        <v>1490</v>
      </c>
      <c r="G175" s="37"/>
      <c r="H175" s="37"/>
      <c r="I175" s="147"/>
      <c r="J175" s="37"/>
      <c r="K175" s="37"/>
      <c r="L175" s="41"/>
      <c r="M175" s="236"/>
      <c r="N175" s="84"/>
      <c r="O175" s="84"/>
      <c r="P175" s="84"/>
      <c r="Q175" s="84"/>
      <c r="R175" s="84"/>
      <c r="S175" s="84"/>
      <c r="T175" s="85"/>
      <c r="AT175" s="15" t="s">
        <v>166</v>
      </c>
      <c r="AU175" s="15" t="s">
        <v>88</v>
      </c>
    </row>
    <row r="176" s="1" customFormat="1" ht="24" customHeight="1">
      <c r="B176" s="36"/>
      <c r="C176" s="221" t="s">
        <v>228</v>
      </c>
      <c r="D176" s="221" t="s">
        <v>145</v>
      </c>
      <c r="E176" s="222" t="s">
        <v>1491</v>
      </c>
      <c r="F176" s="223" t="s">
        <v>1492</v>
      </c>
      <c r="G176" s="224" t="s">
        <v>148</v>
      </c>
      <c r="H176" s="225">
        <v>300</v>
      </c>
      <c r="I176" s="226"/>
      <c r="J176" s="227">
        <f>ROUND(I176*H176,2)</f>
        <v>0</v>
      </c>
      <c r="K176" s="223" t="s">
        <v>1135</v>
      </c>
      <c r="L176" s="41"/>
      <c r="M176" s="228" t="s">
        <v>1</v>
      </c>
      <c r="N176" s="229" t="s">
        <v>44</v>
      </c>
      <c r="O176" s="84"/>
      <c r="P176" s="230">
        <f>O176*H176</f>
        <v>0</v>
      </c>
      <c r="Q176" s="230">
        <v>0.00029999999999999997</v>
      </c>
      <c r="R176" s="230">
        <f>Q176*H176</f>
        <v>0.089999999999999997</v>
      </c>
      <c r="S176" s="230">
        <v>0</v>
      </c>
      <c r="T176" s="231">
        <f>S176*H176</f>
        <v>0</v>
      </c>
      <c r="AR176" s="232" t="s">
        <v>228</v>
      </c>
      <c r="AT176" s="232" t="s">
        <v>145</v>
      </c>
      <c r="AU176" s="232" t="s">
        <v>88</v>
      </c>
      <c r="AY176" s="15" t="s">
        <v>142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5" t="s">
        <v>86</v>
      </c>
      <c r="BK176" s="233">
        <f>ROUND(I176*H176,2)</f>
        <v>0</v>
      </c>
      <c r="BL176" s="15" t="s">
        <v>228</v>
      </c>
      <c r="BM176" s="232" t="s">
        <v>1493</v>
      </c>
    </row>
    <row r="177" s="1" customFormat="1">
      <c r="B177" s="36"/>
      <c r="C177" s="37"/>
      <c r="D177" s="234" t="s">
        <v>152</v>
      </c>
      <c r="E177" s="37"/>
      <c r="F177" s="235" t="s">
        <v>1494</v>
      </c>
      <c r="G177" s="37"/>
      <c r="H177" s="37"/>
      <c r="I177" s="147"/>
      <c r="J177" s="37"/>
      <c r="K177" s="37"/>
      <c r="L177" s="41"/>
      <c r="M177" s="236"/>
      <c r="N177" s="84"/>
      <c r="O177" s="84"/>
      <c r="P177" s="84"/>
      <c r="Q177" s="84"/>
      <c r="R177" s="84"/>
      <c r="S177" s="84"/>
      <c r="T177" s="85"/>
      <c r="AT177" s="15" t="s">
        <v>152</v>
      </c>
      <c r="AU177" s="15" t="s">
        <v>88</v>
      </c>
    </row>
    <row r="178" s="10" customFormat="1" ht="22.8" customHeight="1">
      <c r="B178" s="207"/>
      <c r="C178" s="208"/>
      <c r="D178" s="209" t="s">
        <v>78</v>
      </c>
      <c r="E178" s="279" t="s">
        <v>1495</v>
      </c>
      <c r="F178" s="279" t="s">
        <v>1496</v>
      </c>
      <c r="G178" s="208"/>
      <c r="H178" s="208"/>
      <c r="I178" s="211"/>
      <c r="J178" s="280">
        <f>BK178</f>
        <v>0</v>
      </c>
      <c r="K178" s="208"/>
      <c r="L178" s="213"/>
      <c r="M178" s="214"/>
      <c r="N178" s="215"/>
      <c r="O178" s="215"/>
      <c r="P178" s="216">
        <f>SUM(P179:P182)</f>
        <v>0</v>
      </c>
      <c r="Q178" s="215"/>
      <c r="R178" s="216">
        <f>SUM(R179:R182)</f>
        <v>0.53400000000000003</v>
      </c>
      <c r="S178" s="215"/>
      <c r="T178" s="217">
        <f>SUM(T179:T182)</f>
        <v>0</v>
      </c>
      <c r="AR178" s="218" t="s">
        <v>88</v>
      </c>
      <c r="AT178" s="219" t="s">
        <v>78</v>
      </c>
      <c r="AU178" s="219" t="s">
        <v>86</v>
      </c>
      <c r="AY178" s="218" t="s">
        <v>142</v>
      </c>
      <c r="BK178" s="220">
        <f>SUM(BK179:BK182)</f>
        <v>0</v>
      </c>
    </row>
    <row r="179" s="1" customFormat="1" ht="16.5" customHeight="1">
      <c r="B179" s="36"/>
      <c r="C179" s="237" t="s">
        <v>234</v>
      </c>
      <c r="D179" s="237" t="s">
        <v>160</v>
      </c>
      <c r="E179" s="238" t="s">
        <v>1497</v>
      </c>
      <c r="F179" s="239" t="s">
        <v>1498</v>
      </c>
      <c r="G179" s="240" t="s">
        <v>1433</v>
      </c>
      <c r="H179" s="241">
        <v>0.20000000000000001</v>
      </c>
      <c r="I179" s="242"/>
      <c r="J179" s="243">
        <f>ROUND(I179*H179,2)</f>
        <v>0</v>
      </c>
      <c r="K179" s="239" t="s">
        <v>1135</v>
      </c>
      <c r="L179" s="244"/>
      <c r="M179" s="245" t="s">
        <v>1</v>
      </c>
      <c r="N179" s="246" t="s">
        <v>44</v>
      </c>
      <c r="O179" s="84"/>
      <c r="P179" s="230">
        <f>O179*H179</f>
        <v>0</v>
      </c>
      <c r="Q179" s="230">
        <v>1</v>
      </c>
      <c r="R179" s="230">
        <f>Q179*H179</f>
        <v>0.20000000000000001</v>
      </c>
      <c r="S179" s="230">
        <v>0</v>
      </c>
      <c r="T179" s="231">
        <f>S179*H179</f>
        <v>0</v>
      </c>
      <c r="AR179" s="232" t="s">
        <v>179</v>
      </c>
      <c r="AT179" s="232" t="s">
        <v>160</v>
      </c>
      <c r="AU179" s="232" t="s">
        <v>88</v>
      </c>
      <c r="AY179" s="15" t="s">
        <v>142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5" t="s">
        <v>86</v>
      </c>
      <c r="BK179" s="233">
        <f>ROUND(I179*H179,2)</f>
        <v>0</v>
      </c>
      <c r="BL179" s="15" t="s">
        <v>141</v>
      </c>
      <c r="BM179" s="232" t="s">
        <v>1499</v>
      </c>
    </row>
    <row r="180" s="1" customFormat="1">
      <c r="B180" s="36"/>
      <c r="C180" s="37"/>
      <c r="D180" s="234" t="s">
        <v>152</v>
      </c>
      <c r="E180" s="37"/>
      <c r="F180" s="235" t="s">
        <v>1498</v>
      </c>
      <c r="G180" s="37"/>
      <c r="H180" s="37"/>
      <c r="I180" s="147"/>
      <c r="J180" s="37"/>
      <c r="K180" s="37"/>
      <c r="L180" s="41"/>
      <c r="M180" s="236"/>
      <c r="N180" s="84"/>
      <c r="O180" s="84"/>
      <c r="P180" s="84"/>
      <c r="Q180" s="84"/>
      <c r="R180" s="84"/>
      <c r="S180" s="84"/>
      <c r="T180" s="85"/>
      <c r="AT180" s="15" t="s">
        <v>152</v>
      </c>
      <c r="AU180" s="15" t="s">
        <v>88</v>
      </c>
    </row>
    <row r="181" s="1" customFormat="1" ht="24" customHeight="1">
      <c r="B181" s="36"/>
      <c r="C181" s="221" t="s">
        <v>239</v>
      </c>
      <c r="D181" s="221" t="s">
        <v>145</v>
      </c>
      <c r="E181" s="222" t="s">
        <v>1500</v>
      </c>
      <c r="F181" s="223" t="s">
        <v>1501</v>
      </c>
      <c r="G181" s="224" t="s">
        <v>148</v>
      </c>
      <c r="H181" s="225">
        <v>50</v>
      </c>
      <c r="I181" s="226"/>
      <c r="J181" s="227">
        <f>ROUND(I181*H181,2)</f>
        <v>0</v>
      </c>
      <c r="K181" s="223" t="s">
        <v>1135</v>
      </c>
      <c r="L181" s="41"/>
      <c r="M181" s="228" t="s">
        <v>1</v>
      </c>
      <c r="N181" s="229" t="s">
        <v>44</v>
      </c>
      <c r="O181" s="84"/>
      <c r="P181" s="230">
        <f>O181*H181</f>
        <v>0</v>
      </c>
      <c r="Q181" s="230">
        <v>0.0066800000000000002</v>
      </c>
      <c r="R181" s="230">
        <f>Q181*H181</f>
        <v>0.33400000000000002</v>
      </c>
      <c r="S181" s="230">
        <v>0</v>
      </c>
      <c r="T181" s="231">
        <f>S181*H181</f>
        <v>0</v>
      </c>
      <c r="AR181" s="232" t="s">
        <v>86</v>
      </c>
      <c r="AT181" s="232" t="s">
        <v>145</v>
      </c>
      <c r="AU181" s="232" t="s">
        <v>88</v>
      </c>
      <c r="AY181" s="15" t="s">
        <v>142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5" t="s">
        <v>86</v>
      </c>
      <c r="BK181" s="233">
        <f>ROUND(I181*H181,2)</f>
        <v>0</v>
      </c>
      <c r="BL181" s="15" t="s">
        <v>86</v>
      </c>
      <c r="BM181" s="232" t="s">
        <v>1502</v>
      </c>
    </row>
    <row r="182" s="1" customFormat="1">
      <c r="B182" s="36"/>
      <c r="C182" s="37"/>
      <c r="D182" s="234" t="s">
        <v>152</v>
      </c>
      <c r="E182" s="37"/>
      <c r="F182" s="235" t="s">
        <v>1503</v>
      </c>
      <c r="G182" s="37"/>
      <c r="H182" s="37"/>
      <c r="I182" s="147"/>
      <c r="J182" s="37"/>
      <c r="K182" s="37"/>
      <c r="L182" s="41"/>
      <c r="M182" s="236"/>
      <c r="N182" s="84"/>
      <c r="O182" s="84"/>
      <c r="P182" s="84"/>
      <c r="Q182" s="84"/>
      <c r="R182" s="84"/>
      <c r="S182" s="84"/>
      <c r="T182" s="85"/>
      <c r="AT182" s="15" t="s">
        <v>152</v>
      </c>
      <c r="AU182" s="15" t="s">
        <v>88</v>
      </c>
    </row>
    <row r="183" s="10" customFormat="1" ht="22.8" customHeight="1">
      <c r="B183" s="207"/>
      <c r="C183" s="208"/>
      <c r="D183" s="209" t="s">
        <v>78</v>
      </c>
      <c r="E183" s="279" t="s">
        <v>1504</v>
      </c>
      <c r="F183" s="279" t="s">
        <v>1505</v>
      </c>
      <c r="G183" s="208"/>
      <c r="H183" s="208"/>
      <c r="I183" s="211"/>
      <c r="J183" s="280">
        <f>BK183</f>
        <v>0</v>
      </c>
      <c r="K183" s="208"/>
      <c r="L183" s="213"/>
      <c r="M183" s="214"/>
      <c r="N183" s="215"/>
      <c r="O183" s="215"/>
      <c r="P183" s="216">
        <f>SUM(P184:P189)</f>
        <v>0</v>
      </c>
      <c r="Q183" s="215"/>
      <c r="R183" s="216">
        <f>SUM(R184:R189)</f>
        <v>0.22820000000000001</v>
      </c>
      <c r="S183" s="215"/>
      <c r="T183" s="217">
        <f>SUM(T184:T189)</f>
        <v>0</v>
      </c>
      <c r="AR183" s="218" t="s">
        <v>88</v>
      </c>
      <c r="AT183" s="219" t="s">
        <v>78</v>
      </c>
      <c r="AU183" s="219" t="s">
        <v>86</v>
      </c>
      <c r="AY183" s="218" t="s">
        <v>142</v>
      </c>
      <c r="BK183" s="220">
        <f>SUM(BK184:BK189)</f>
        <v>0</v>
      </c>
    </row>
    <row r="184" s="1" customFormat="1" ht="24" customHeight="1">
      <c r="B184" s="36"/>
      <c r="C184" s="221" t="s">
        <v>244</v>
      </c>
      <c r="D184" s="221" t="s">
        <v>145</v>
      </c>
      <c r="E184" s="222" t="s">
        <v>1506</v>
      </c>
      <c r="F184" s="223" t="s">
        <v>1507</v>
      </c>
      <c r="G184" s="224" t="s">
        <v>148</v>
      </c>
      <c r="H184" s="225">
        <v>250</v>
      </c>
      <c r="I184" s="226"/>
      <c r="J184" s="227">
        <f>ROUND(I184*H184,2)</f>
        <v>0</v>
      </c>
      <c r="K184" s="223" t="s">
        <v>1135</v>
      </c>
      <c r="L184" s="41"/>
      <c r="M184" s="228" t="s">
        <v>1</v>
      </c>
      <c r="N184" s="229" t="s">
        <v>44</v>
      </c>
      <c r="O184" s="84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AR184" s="232" t="s">
        <v>228</v>
      </c>
      <c r="AT184" s="232" t="s">
        <v>145</v>
      </c>
      <c r="AU184" s="232" t="s">
        <v>88</v>
      </c>
      <c r="AY184" s="15" t="s">
        <v>142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5" t="s">
        <v>86</v>
      </c>
      <c r="BK184" s="233">
        <f>ROUND(I184*H184,2)</f>
        <v>0</v>
      </c>
      <c r="BL184" s="15" t="s">
        <v>228</v>
      </c>
      <c r="BM184" s="232" t="s">
        <v>1508</v>
      </c>
    </row>
    <row r="185" s="1" customFormat="1">
      <c r="B185" s="36"/>
      <c r="C185" s="37"/>
      <c r="D185" s="234" t="s">
        <v>152</v>
      </c>
      <c r="E185" s="37"/>
      <c r="F185" s="235" t="s">
        <v>1509</v>
      </c>
      <c r="G185" s="37"/>
      <c r="H185" s="37"/>
      <c r="I185" s="147"/>
      <c r="J185" s="37"/>
      <c r="K185" s="37"/>
      <c r="L185" s="41"/>
      <c r="M185" s="236"/>
      <c r="N185" s="84"/>
      <c r="O185" s="84"/>
      <c r="P185" s="84"/>
      <c r="Q185" s="84"/>
      <c r="R185" s="84"/>
      <c r="S185" s="84"/>
      <c r="T185" s="85"/>
      <c r="AT185" s="15" t="s">
        <v>152</v>
      </c>
      <c r="AU185" s="15" t="s">
        <v>88</v>
      </c>
    </row>
    <row r="186" s="1" customFormat="1" ht="24" customHeight="1">
      <c r="B186" s="36"/>
      <c r="C186" s="221" t="s">
        <v>247</v>
      </c>
      <c r="D186" s="221" t="s">
        <v>145</v>
      </c>
      <c r="E186" s="222" t="s">
        <v>1510</v>
      </c>
      <c r="F186" s="223" t="s">
        <v>1511</v>
      </c>
      <c r="G186" s="224" t="s">
        <v>148</v>
      </c>
      <c r="H186" s="225">
        <v>500</v>
      </c>
      <c r="I186" s="226"/>
      <c r="J186" s="227">
        <f>ROUND(I186*H186,2)</f>
        <v>0</v>
      </c>
      <c r="K186" s="223" t="s">
        <v>1135</v>
      </c>
      <c r="L186" s="41"/>
      <c r="M186" s="228" t="s">
        <v>1</v>
      </c>
      <c r="N186" s="229" t="s">
        <v>44</v>
      </c>
      <c r="O186" s="84"/>
      <c r="P186" s="230">
        <f>O186*H186</f>
        <v>0</v>
      </c>
      <c r="Q186" s="230">
        <v>0.00012999999999999999</v>
      </c>
      <c r="R186" s="230">
        <f>Q186*H186</f>
        <v>0.064999999999999988</v>
      </c>
      <c r="S186" s="230">
        <v>0</v>
      </c>
      <c r="T186" s="231">
        <f>S186*H186</f>
        <v>0</v>
      </c>
      <c r="AR186" s="232" t="s">
        <v>228</v>
      </c>
      <c r="AT186" s="232" t="s">
        <v>145</v>
      </c>
      <c r="AU186" s="232" t="s">
        <v>88</v>
      </c>
      <c r="AY186" s="15" t="s">
        <v>142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5" t="s">
        <v>86</v>
      </c>
      <c r="BK186" s="233">
        <f>ROUND(I186*H186,2)</f>
        <v>0</v>
      </c>
      <c r="BL186" s="15" t="s">
        <v>228</v>
      </c>
      <c r="BM186" s="232" t="s">
        <v>1512</v>
      </c>
    </row>
    <row r="187" s="1" customFormat="1">
      <c r="B187" s="36"/>
      <c r="C187" s="37"/>
      <c r="D187" s="234" t="s">
        <v>152</v>
      </c>
      <c r="E187" s="37"/>
      <c r="F187" s="235" t="s">
        <v>1513</v>
      </c>
      <c r="G187" s="37"/>
      <c r="H187" s="37"/>
      <c r="I187" s="147"/>
      <c r="J187" s="37"/>
      <c r="K187" s="37"/>
      <c r="L187" s="41"/>
      <c r="M187" s="236"/>
      <c r="N187" s="84"/>
      <c r="O187" s="84"/>
      <c r="P187" s="84"/>
      <c r="Q187" s="84"/>
      <c r="R187" s="84"/>
      <c r="S187" s="84"/>
      <c r="T187" s="85"/>
      <c r="AT187" s="15" t="s">
        <v>152</v>
      </c>
      <c r="AU187" s="15" t="s">
        <v>88</v>
      </c>
    </row>
    <row r="188" s="1" customFormat="1" ht="16.5" customHeight="1">
      <c r="B188" s="36"/>
      <c r="C188" s="237" t="s">
        <v>7</v>
      </c>
      <c r="D188" s="237" t="s">
        <v>160</v>
      </c>
      <c r="E188" s="238" t="s">
        <v>1514</v>
      </c>
      <c r="F188" s="239" t="s">
        <v>1515</v>
      </c>
      <c r="G188" s="240" t="s">
        <v>1516</v>
      </c>
      <c r="H188" s="241">
        <v>120</v>
      </c>
      <c r="I188" s="242"/>
      <c r="J188" s="243">
        <f>ROUND(I188*H188,2)</f>
        <v>0</v>
      </c>
      <c r="K188" s="239" t="s">
        <v>1135</v>
      </c>
      <c r="L188" s="244"/>
      <c r="M188" s="245" t="s">
        <v>1</v>
      </c>
      <c r="N188" s="246" t="s">
        <v>44</v>
      </c>
      <c r="O188" s="84"/>
      <c r="P188" s="230">
        <f>O188*H188</f>
        <v>0</v>
      </c>
      <c r="Q188" s="230">
        <v>0.0013600000000000001</v>
      </c>
      <c r="R188" s="230">
        <f>Q188*H188</f>
        <v>0.16320000000000001</v>
      </c>
      <c r="S188" s="230">
        <v>0</v>
      </c>
      <c r="T188" s="231">
        <f>S188*H188</f>
        <v>0</v>
      </c>
      <c r="AR188" s="232" t="s">
        <v>88</v>
      </c>
      <c r="AT188" s="232" t="s">
        <v>160</v>
      </c>
      <c r="AU188" s="232" t="s">
        <v>88</v>
      </c>
      <c r="AY188" s="15" t="s">
        <v>142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5" t="s">
        <v>86</v>
      </c>
      <c r="BK188" s="233">
        <f>ROUND(I188*H188,2)</f>
        <v>0</v>
      </c>
      <c r="BL188" s="15" t="s">
        <v>86</v>
      </c>
      <c r="BM188" s="232" t="s">
        <v>1517</v>
      </c>
    </row>
    <row r="189" s="1" customFormat="1">
      <c r="B189" s="36"/>
      <c r="C189" s="37"/>
      <c r="D189" s="234" t="s">
        <v>152</v>
      </c>
      <c r="E189" s="37"/>
      <c r="F189" s="235" t="s">
        <v>1515</v>
      </c>
      <c r="G189" s="37"/>
      <c r="H189" s="37"/>
      <c r="I189" s="147"/>
      <c r="J189" s="37"/>
      <c r="K189" s="37"/>
      <c r="L189" s="41"/>
      <c r="M189" s="236"/>
      <c r="N189" s="84"/>
      <c r="O189" s="84"/>
      <c r="P189" s="84"/>
      <c r="Q189" s="84"/>
      <c r="R189" s="84"/>
      <c r="S189" s="84"/>
      <c r="T189" s="85"/>
      <c r="AT189" s="15" t="s">
        <v>152</v>
      </c>
      <c r="AU189" s="15" t="s">
        <v>88</v>
      </c>
    </row>
    <row r="190" s="10" customFormat="1" ht="25.92" customHeight="1">
      <c r="B190" s="207"/>
      <c r="C190" s="208"/>
      <c r="D190" s="209" t="s">
        <v>78</v>
      </c>
      <c r="E190" s="210" t="s">
        <v>1139</v>
      </c>
      <c r="F190" s="210" t="s">
        <v>1140</v>
      </c>
      <c r="G190" s="208"/>
      <c r="H190" s="208"/>
      <c r="I190" s="211"/>
      <c r="J190" s="212">
        <f>BK190</f>
        <v>0</v>
      </c>
      <c r="K190" s="208"/>
      <c r="L190" s="213"/>
      <c r="M190" s="214"/>
      <c r="N190" s="215"/>
      <c r="O190" s="215"/>
      <c r="P190" s="216">
        <f>SUM(P191:P192)</f>
        <v>0</v>
      </c>
      <c r="Q190" s="215"/>
      <c r="R190" s="216">
        <f>SUM(R191:R192)</f>
        <v>0</v>
      </c>
      <c r="S190" s="215"/>
      <c r="T190" s="217">
        <f>SUM(T191:T192)</f>
        <v>0</v>
      </c>
      <c r="AR190" s="218" t="s">
        <v>141</v>
      </c>
      <c r="AT190" s="219" t="s">
        <v>78</v>
      </c>
      <c r="AU190" s="219" t="s">
        <v>79</v>
      </c>
      <c r="AY190" s="218" t="s">
        <v>142</v>
      </c>
      <c r="BK190" s="220">
        <f>SUM(BK191:BK192)</f>
        <v>0</v>
      </c>
    </row>
    <row r="191" s="1" customFormat="1" ht="16.5" customHeight="1">
      <c r="B191" s="36"/>
      <c r="C191" s="221" t="s">
        <v>256</v>
      </c>
      <c r="D191" s="221" t="s">
        <v>145</v>
      </c>
      <c r="E191" s="222" t="s">
        <v>1452</v>
      </c>
      <c r="F191" s="223" t="s">
        <v>1453</v>
      </c>
      <c r="G191" s="224" t="s">
        <v>519</v>
      </c>
      <c r="H191" s="225">
        <v>40</v>
      </c>
      <c r="I191" s="226"/>
      <c r="J191" s="227">
        <f>ROUND(I191*H191,2)</f>
        <v>0</v>
      </c>
      <c r="K191" s="223" t="s">
        <v>1135</v>
      </c>
      <c r="L191" s="41"/>
      <c r="M191" s="228" t="s">
        <v>1</v>
      </c>
      <c r="N191" s="229" t="s">
        <v>44</v>
      </c>
      <c r="O191" s="84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AR191" s="232" t="s">
        <v>150</v>
      </c>
      <c r="AT191" s="232" t="s">
        <v>145</v>
      </c>
      <c r="AU191" s="232" t="s">
        <v>86</v>
      </c>
      <c r="AY191" s="15" t="s">
        <v>142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5" t="s">
        <v>86</v>
      </c>
      <c r="BK191" s="233">
        <f>ROUND(I191*H191,2)</f>
        <v>0</v>
      </c>
      <c r="BL191" s="15" t="s">
        <v>150</v>
      </c>
      <c r="BM191" s="232" t="s">
        <v>1518</v>
      </c>
    </row>
    <row r="192" s="1" customFormat="1">
      <c r="B192" s="36"/>
      <c r="C192" s="37"/>
      <c r="D192" s="234" t="s">
        <v>152</v>
      </c>
      <c r="E192" s="37"/>
      <c r="F192" s="235" t="s">
        <v>1455</v>
      </c>
      <c r="G192" s="37"/>
      <c r="H192" s="37"/>
      <c r="I192" s="147"/>
      <c r="J192" s="37"/>
      <c r="K192" s="37"/>
      <c r="L192" s="41"/>
      <c r="M192" s="270"/>
      <c r="N192" s="271"/>
      <c r="O192" s="271"/>
      <c r="P192" s="271"/>
      <c r="Q192" s="271"/>
      <c r="R192" s="271"/>
      <c r="S192" s="271"/>
      <c r="T192" s="272"/>
      <c r="AT192" s="15" t="s">
        <v>152</v>
      </c>
      <c r="AU192" s="15" t="s">
        <v>86</v>
      </c>
    </row>
    <row r="193" s="1" customFormat="1" ht="6.96" customHeight="1">
      <c r="B193" s="59"/>
      <c r="C193" s="60"/>
      <c r="D193" s="60"/>
      <c r="E193" s="60"/>
      <c r="F193" s="60"/>
      <c r="G193" s="60"/>
      <c r="H193" s="60"/>
      <c r="I193" s="180"/>
      <c r="J193" s="60"/>
      <c r="K193" s="60"/>
      <c r="L193" s="41"/>
    </row>
  </sheetData>
  <sheetProtection sheet="1" autoFilter="0" formatColumns="0" formatRows="0" objects="1" scenarios="1" spinCount="100000" saltValue="3epdsjKozLeCzThkpRdtCLlZyf3kZ6W8c3c8/sX1JUDNGg7uz3BtP1M256ZZl+SNadvs74SgOm5JRTBV7NEJoQ==" hashValue="XhzA2pVYZ4E8E11RqtL6cPim5h2OiwzywGSL378okEt8D/BfavI6U2dF8sfFN6eoqouJKPeeu62FniQCwtkMPQ==" algorithmName="SHA-512" password="CC35"/>
  <autoFilter ref="C129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108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1180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1156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ROUND(J122,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ROUND((SUM(BE122:BE151)),  2)</f>
        <v>0</v>
      </c>
      <c r="I35" s="161">
        <v>0.20999999999999999</v>
      </c>
      <c r="J35" s="160">
        <f>ROUND(((SUM(BE122:BE151))*I35),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ROUND((SUM(BF122:BF151)),  2)</f>
        <v>0</v>
      </c>
      <c r="I36" s="161">
        <v>0.14999999999999999</v>
      </c>
      <c r="J36" s="160">
        <f>ROUND(((SUM(BF122:BF151))*I36),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ROUND((SUM(BG122:BG151)),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ROUND((SUM(BH122:BH151)),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ROUND((SUM(BI122:BI151)),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1180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R03 - VRN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J122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120</v>
      </c>
      <c r="E99" s="193"/>
      <c r="F99" s="193"/>
      <c r="G99" s="193"/>
      <c r="H99" s="193"/>
      <c r="I99" s="194"/>
      <c r="J99" s="195">
        <f>J123</f>
        <v>0</v>
      </c>
      <c r="K99" s="191"/>
      <c r="L99" s="196"/>
    </row>
    <row r="100" s="8" customFormat="1" ht="24.96" customHeight="1">
      <c r="B100" s="190"/>
      <c r="C100" s="191"/>
      <c r="D100" s="192" t="s">
        <v>1157</v>
      </c>
      <c r="E100" s="193"/>
      <c r="F100" s="193"/>
      <c r="G100" s="193"/>
      <c r="H100" s="193"/>
      <c r="I100" s="194"/>
      <c r="J100" s="195">
        <f>J136</f>
        <v>0</v>
      </c>
      <c r="K100" s="191"/>
      <c r="L100" s="196"/>
    </row>
    <row r="101" s="1" customFormat="1" ht="21.84" customHeight="1">
      <c r="B101" s="36"/>
      <c r="C101" s="37"/>
      <c r="D101" s="37"/>
      <c r="E101" s="37"/>
      <c r="F101" s="37"/>
      <c r="G101" s="37"/>
      <c r="H101" s="37"/>
      <c r="I101" s="147"/>
      <c r="J101" s="37"/>
      <c r="K101" s="37"/>
      <c r="L101" s="41"/>
    </row>
    <row r="102" s="1" customFormat="1" ht="6.96" customHeight="1">
      <c r="B102" s="59"/>
      <c r="C102" s="60"/>
      <c r="D102" s="60"/>
      <c r="E102" s="60"/>
      <c r="F102" s="60"/>
      <c r="G102" s="60"/>
      <c r="H102" s="60"/>
      <c r="I102" s="180"/>
      <c r="J102" s="60"/>
      <c r="K102" s="60"/>
      <c r="L102" s="41"/>
    </row>
    <row r="106" s="1" customFormat="1" ht="6.96" customHeight="1">
      <c r="B106" s="61"/>
      <c r="C106" s="62"/>
      <c r="D106" s="62"/>
      <c r="E106" s="62"/>
      <c r="F106" s="62"/>
      <c r="G106" s="62"/>
      <c r="H106" s="62"/>
      <c r="I106" s="183"/>
      <c r="J106" s="62"/>
      <c r="K106" s="62"/>
      <c r="L106" s="41"/>
    </row>
    <row r="107" s="1" customFormat="1" ht="24.96" customHeight="1">
      <c r="B107" s="36"/>
      <c r="C107" s="21" t="s">
        <v>126</v>
      </c>
      <c r="D107" s="37"/>
      <c r="E107" s="37"/>
      <c r="F107" s="37"/>
      <c r="G107" s="37"/>
      <c r="H107" s="37"/>
      <c r="I107" s="147"/>
      <c r="J107" s="37"/>
      <c r="K107" s="37"/>
      <c r="L107" s="41"/>
    </row>
    <row r="108" s="1" customFormat="1" ht="6.96" customHeight="1">
      <c r="B108" s="36"/>
      <c r="C108" s="37"/>
      <c r="D108" s="37"/>
      <c r="E108" s="37"/>
      <c r="F108" s="37"/>
      <c r="G108" s="37"/>
      <c r="H108" s="37"/>
      <c r="I108" s="147"/>
      <c r="J108" s="37"/>
      <c r="K108" s="37"/>
      <c r="L108" s="41"/>
    </row>
    <row r="109" s="1" customFormat="1" ht="12" customHeight="1">
      <c r="B109" s="36"/>
      <c r="C109" s="30" t="s">
        <v>16</v>
      </c>
      <c r="D109" s="37"/>
      <c r="E109" s="37"/>
      <c r="F109" s="37"/>
      <c r="G109" s="37"/>
      <c r="H109" s="37"/>
      <c r="I109" s="147"/>
      <c r="J109" s="37"/>
      <c r="K109" s="37"/>
      <c r="L109" s="41"/>
    </row>
    <row r="110" s="1" customFormat="1" ht="16.5" customHeight="1">
      <c r="B110" s="36"/>
      <c r="C110" s="37"/>
      <c r="D110" s="37"/>
      <c r="E110" s="184" t="str">
        <f>E7</f>
        <v>Oprava TNS Rudoltice</v>
      </c>
      <c r="F110" s="30"/>
      <c r="G110" s="30"/>
      <c r="H110" s="30"/>
      <c r="I110" s="147"/>
      <c r="J110" s="37"/>
      <c r="K110" s="37"/>
      <c r="L110" s="41"/>
    </row>
    <row r="111" ht="12" customHeight="1">
      <c r="B111" s="19"/>
      <c r="C111" s="30" t="s">
        <v>111</v>
      </c>
      <c r="D111" s="20"/>
      <c r="E111" s="20"/>
      <c r="F111" s="20"/>
      <c r="G111" s="20"/>
      <c r="H111" s="20"/>
      <c r="I111" s="139"/>
      <c r="J111" s="20"/>
      <c r="K111" s="20"/>
      <c r="L111" s="18"/>
    </row>
    <row r="112" s="1" customFormat="1" ht="16.5" customHeight="1">
      <c r="B112" s="36"/>
      <c r="C112" s="37"/>
      <c r="D112" s="37"/>
      <c r="E112" s="184" t="s">
        <v>1180</v>
      </c>
      <c r="F112" s="37"/>
      <c r="G112" s="37"/>
      <c r="H112" s="37"/>
      <c r="I112" s="147"/>
      <c r="J112" s="37"/>
      <c r="K112" s="37"/>
      <c r="L112" s="41"/>
    </row>
    <row r="113" s="1" customFormat="1" ht="12" customHeight="1">
      <c r="B113" s="36"/>
      <c r="C113" s="30" t="s">
        <v>113</v>
      </c>
      <c r="D113" s="37"/>
      <c r="E113" s="37"/>
      <c r="F113" s="37"/>
      <c r="G113" s="37"/>
      <c r="H113" s="37"/>
      <c r="I113" s="147"/>
      <c r="J113" s="37"/>
      <c r="K113" s="37"/>
      <c r="L113" s="41"/>
    </row>
    <row r="114" s="1" customFormat="1" ht="16.5" customHeight="1">
      <c r="B114" s="36"/>
      <c r="C114" s="37"/>
      <c r="D114" s="37"/>
      <c r="E114" s="69" t="str">
        <f>E11</f>
        <v>R03 - VRN</v>
      </c>
      <c r="F114" s="37"/>
      <c r="G114" s="37"/>
      <c r="H114" s="37"/>
      <c r="I114" s="14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47"/>
      <c r="J115" s="37"/>
      <c r="K115" s="37"/>
      <c r="L115" s="41"/>
    </row>
    <row r="116" s="1" customFormat="1" ht="12" customHeight="1">
      <c r="B116" s="36"/>
      <c r="C116" s="30" t="s">
        <v>20</v>
      </c>
      <c r="D116" s="37"/>
      <c r="E116" s="37"/>
      <c r="F116" s="25" t="str">
        <f>F14</f>
        <v>Rudoltice</v>
      </c>
      <c r="G116" s="37"/>
      <c r="H116" s="37"/>
      <c r="I116" s="149" t="s">
        <v>22</v>
      </c>
      <c r="J116" s="72" t="str">
        <f>IF(J14="","",J14)</f>
        <v>31. 5. 2019</v>
      </c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47"/>
      <c r="J117" s="37"/>
      <c r="K117" s="37"/>
      <c r="L117" s="41"/>
    </row>
    <row r="118" s="1" customFormat="1" ht="15.15" customHeight="1">
      <c r="B118" s="36"/>
      <c r="C118" s="30" t="s">
        <v>24</v>
      </c>
      <c r="D118" s="37"/>
      <c r="E118" s="37"/>
      <c r="F118" s="25" t="str">
        <f>E17</f>
        <v>SŽDC, s.o. OŘ Hradec Králové</v>
      </c>
      <c r="G118" s="37"/>
      <c r="H118" s="37"/>
      <c r="I118" s="149" t="s">
        <v>32</v>
      </c>
      <c r="J118" s="34" t="str">
        <f>E23</f>
        <v>Ing. Jiří Svoboda</v>
      </c>
      <c r="K118" s="37"/>
      <c r="L118" s="41"/>
    </row>
    <row r="119" s="1" customFormat="1" ht="15.15" customHeight="1">
      <c r="B119" s="36"/>
      <c r="C119" s="30" t="s">
        <v>30</v>
      </c>
      <c r="D119" s="37"/>
      <c r="E119" s="37"/>
      <c r="F119" s="25" t="str">
        <f>IF(E20="","",E20)</f>
        <v>Vyplň údaj</v>
      </c>
      <c r="G119" s="37"/>
      <c r="H119" s="37"/>
      <c r="I119" s="149" t="s">
        <v>37</v>
      </c>
      <c r="J119" s="34" t="str">
        <f>E26</f>
        <v>Ing. Jiří Svoboda</v>
      </c>
      <c r="K119" s="37"/>
      <c r="L119" s="41"/>
    </row>
    <row r="120" s="1" customFormat="1" ht="10.32" customHeight="1">
      <c r="B120" s="36"/>
      <c r="C120" s="37"/>
      <c r="D120" s="37"/>
      <c r="E120" s="37"/>
      <c r="F120" s="37"/>
      <c r="G120" s="37"/>
      <c r="H120" s="37"/>
      <c r="I120" s="147"/>
      <c r="J120" s="37"/>
      <c r="K120" s="37"/>
      <c r="L120" s="41"/>
    </row>
    <row r="121" s="9" customFormat="1" ht="29.28" customHeight="1">
      <c r="B121" s="197"/>
      <c r="C121" s="198" t="s">
        <v>127</v>
      </c>
      <c r="D121" s="199" t="s">
        <v>64</v>
      </c>
      <c r="E121" s="199" t="s">
        <v>60</v>
      </c>
      <c r="F121" s="199" t="s">
        <v>61</v>
      </c>
      <c r="G121" s="199" t="s">
        <v>128</v>
      </c>
      <c r="H121" s="199" t="s">
        <v>129</v>
      </c>
      <c r="I121" s="200" t="s">
        <v>130</v>
      </c>
      <c r="J121" s="199" t="s">
        <v>117</v>
      </c>
      <c r="K121" s="201" t="s">
        <v>131</v>
      </c>
      <c r="L121" s="202"/>
      <c r="M121" s="93" t="s">
        <v>1</v>
      </c>
      <c r="N121" s="94" t="s">
        <v>43</v>
      </c>
      <c r="O121" s="94" t="s">
        <v>132</v>
      </c>
      <c r="P121" s="94" t="s">
        <v>133</v>
      </c>
      <c r="Q121" s="94" t="s">
        <v>134</v>
      </c>
      <c r="R121" s="94" t="s">
        <v>135</v>
      </c>
      <c r="S121" s="94" t="s">
        <v>136</v>
      </c>
      <c r="T121" s="95" t="s">
        <v>137</v>
      </c>
    </row>
    <row r="122" s="1" customFormat="1" ht="22.8" customHeight="1">
      <c r="B122" s="36"/>
      <c r="C122" s="100" t="s">
        <v>138</v>
      </c>
      <c r="D122" s="37"/>
      <c r="E122" s="37"/>
      <c r="F122" s="37"/>
      <c r="G122" s="37"/>
      <c r="H122" s="37"/>
      <c r="I122" s="147"/>
      <c r="J122" s="203">
        <f>BK122</f>
        <v>0</v>
      </c>
      <c r="K122" s="37"/>
      <c r="L122" s="41"/>
      <c r="M122" s="96"/>
      <c r="N122" s="97"/>
      <c r="O122" s="97"/>
      <c r="P122" s="204">
        <f>P123+P136</f>
        <v>0</v>
      </c>
      <c r="Q122" s="97"/>
      <c r="R122" s="204">
        <f>R123+R136</f>
        <v>0</v>
      </c>
      <c r="S122" s="97"/>
      <c r="T122" s="205">
        <f>T123+T136</f>
        <v>0</v>
      </c>
      <c r="AT122" s="15" t="s">
        <v>78</v>
      </c>
      <c r="AU122" s="15" t="s">
        <v>119</v>
      </c>
      <c r="BK122" s="206">
        <f>BK123+BK136</f>
        <v>0</v>
      </c>
    </row>
    <row r="123" s="10" customFormat="1" ht="25.92" customHeight="1">
      <c r="B123" s="207"/>
      <c r="C123" s="208"/>
      <c r="D123" s="209" t="s">
        <v>78</v>
      </c>
      <c r="E123" s="210" t="s">
        <v>139</v>
      </c>
      <c r="F123" s="210" t="s">
        <v>140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SUM(P124:P135)</f>
        <v>0</v>
      </c>
      <c r="Q123" s="215"/>
      <c r="R123" s="216">
        <f>SUM(R124:R135)</f>
        <v>0</v>
      </c>
      <c r="S123" s="215"/>
      <c r="T123" s="217">
        <f>SUM(T124:T135)</f>
        <v>0</v>
      </c>
      <c r="AR123" s="218" t="s">
        <v>141</v>
      </c>
      <c r="AT123" s="219" t="s">
        <v>78</v>
      </c>
      <c r="AU123" s="219" t="s">
        <v>79</v>
      </c>
      <c r="AY123" s="218" t="s">
        <v>142</v>
      </c>
      <c r="BK123" s="220">
        <f>SUM(BK124:BK135)</f>
        <v>0</v>
      </c>
    </row>
    <row r="124" s="1" customFormat="1" ht="36" customHeight="1">
      <c r="B124" s="36"/>
      <c r="C124" s="221" t="s">
        <v>86</v>
      </c>
      <c r="D124" s="221" t="s">
        <v>145</v>
      </c>
      <c r="E124" s="222" t="s">
        <v>1519</v>
      </c>
      <c r="F124" s="223" t="s">
        <v>1520</v>
      </c>
      <c r="G124" s="224" t="s">
        <v>163</v>
      </c>
      <c r="H124" s="225">
        <v>20</v>
      </c>
      <c r="I124" s="226"/>
      <c r="J124" s="227">
        <f>ROUND(I124*H124,2)</f>
        <v>0</v>
      </c>
      <c r="K124" s="223" t="s">
        <v>149</v>
      </c>
      <c r="L124" s="41"/>
      <c r="M124" s="228" t="s">
        <v>1</v>
      </c>
      <c r="N124" s="229" t="s">
        <v>44</v>
      </c>
      <c r="O124" s="84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32" t="s">
        <v>86</v>
      </c>
      <c r="AT124" s="232" t="s">
        <v>145</v>
      </c>
      <c r="AU124" s="232" t="s">
        <v>86</v>
      </c>
      <c r="AY124" s="15" t="s">
        <v>142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86</v>
      </c>
      <c r="BK124" s="233">
        <f>ROUND(I124*H124,2)</f>
        <v>0</v>
      </c>
      <c r="BL124" s="15" t="s">
        <v>86</v>
      </c>
      <c r="BM124" s="232" t="s">
        <v>1521</v>
      </c>
    </row>
    <row r="125" s="1" customFormat="1">
      <c r="B125" s="36"/>
      <c r="C125" s="37"/>
      <c r="D125" s="234" t="s">
        <v>152</v>
      </c>
      <c r="E125" s="37"/>
      <c r="F125" s="235" t="s">
        <v>1522</v>
      </c>
      <c r="G125" s="37"/>
      <c r="H125" s="37"/>
      <c r="I125" s="147"/>
      <c r="J125" s="37"/>
      <c r="K125" s="37"/>
      <c r="L125" s="41"/>
      <c r="M125" s="236"/>
      <c r="N125" s="84"/>
      <c r="O125" s="84"/>
      <c r="P125" s="84"/>
      <c r="Q125" s="84"/>
      <c r="R125" s="84"/>
      <c r="S125" s="84"/>
      <c r="T125" s="85"/>
      <c r="AT125" s="15" t="s">
        <v>152</v>
      </c>
      <c r="AU125" s="15" t="s">
        <v>86</v>
      </c>
    </row>
    <row r="126" s="1" customFormat="1">
      <c r="B126" s="36"/>
      <c r="C126" s="37"/>
      <c r="D126" s="234" t="s">
        <v>166</v>
      </c>
      <c r="E126" s="37"/>
      <c r="F126" s="247" t="s">
        <v>1523</v>
      </c>
      <c r="G126" s="37"/>
      <c r="H126" s="37"/>
      <c r="I126" s="147"/>
      <c r="J126" s="37"/>
      <c r="K126" s="37"/>
      <c r="L126" s="41"/>
      <c r="M126" s="236"/>
      <c r="N126" s="84"/>
      <c r="O126" s="84"/>
      <c r="P126" s="84"/>
      <c r="Q126" s="84"/>
      <c r="R126" s="84"/>
      <c r="S126" s="84"/>
      <c r="T126" s="85"/>
      <c r="AT126" s="15" t="s">
        <v>166</v>
      </c>
      <c r="AU126" s="15" t="s">
        <v>86</v>
      </c>
    </row>
    <row r="127" s="1" customFormat="1" ht="24" customHeight="1">
      <c r="B127" s="36"/>
      <c r="C127" s="221" t="s">
        <v>88</v>
      </c>
      <c r="D127" s="221" t="s">
        <v>145</v>
      </c>
      <c r="E127" s="222" t="s">
        <v>1524</v>
      </c>
      <c r="F127" s="223" t="s">
        <v>1525</v>
      </c>
      <c r="G127" s="224" t="s">
        <v>163</v>
      </c>
      <c r="H127" s="225">
        <v>20</v>
      </c>
      <c r="I127" s="226"/>
      <c r="J127" s="227">
        <f>ROUND(I127*H127,2)</f>
        <v>0</v>
      </c>
      <c r="K127" s="223" t="s">
        <v>149</v>
      </c>
      <c r="L127" s="41"/>
      <c r="M127" s="228" t="s">
        <v>1</v>
      </c>
      <c r="N127" s="229" t="s">
        <v>44</v>
      </c>
      <c r="O127" s="84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32" t="s">
        <v>86</v>
      </c>
      <c r="AT127" s="232" t="s">
        <v>145</v>
      </c>
      <c r="AU127" s="232" t="s">
        <v>86</v>
      </c>
      <c r="AY127" s="15" t="s">
        <v>142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86</v>
      </c>
      <c r="BK127" s="233">
        <f>ROUND(I127*H127,2)</f>
        <v>0</v>
      </c>
      <c r="BL127" s="15" t="s">
        <v>86</v>
      </c>
      <c r="BM127" s="232" t="s">
        <v>1526</v>
      </c>
    </row>
    <row r="128" s="1" customFormat="1">
      <c r="B128" s="36"/>
      <c r="C128" s="37"/>
      <c r="D128" s="234" t="s">
        <v>152</v>
      </c>
      <c r="E128" s="37"/>
      <c r="F128" s="235" t="s">
        <v>1527</v>
      </c>
      <c r="G128" s="37"/>
      <c r="H128" s="37"/>
      <c r="I128" s="147"/>
      <c r="J128" s="37"/>
      <c r="K128" s="37"/>
      <c r="L128" s="41"/>
      <c r="M128" s="236"/>
      <c r="N128" s="84"/>
      <c r="O128" s="84"/>
      <c r="P128" s="84"/>
      <c r="Q128" s="84"/>
      <c r="R128" s="84"/>
      <c r="S128" s="84"/>
      <c r="T128" s="85"/>
      <c r="AT128" s="15" t="s">
        <v>152</v>
      </c>
      <c r="AU128" s="15" t="s">
        <v>86</v>
      </c>
    </row>
    <row r="129" s="1" customFormat="1">
      <c r="B129" s="36"/>
      <c r="C129" s="37"/>
      <c r="D129" s="234" t="s">
        <v>166</v>
      </c>
      <c r="E129" s="37"/>
      <c r="F129" s="247" t="s">
        <v>1528</v>
      </c>
      <c r="G129" s="37"/>
      <c r="H129" s="37"/>
      <c r="I129" s="147"/>
      <c r="J129" s="37"/>
      <c r="K129" s="37"/>
      <c r="L129" s="41"/>
      <c r="M129" s="236"/>
      <c r="N129" s="84"/>
      <c r="O129" s="84"/>
      <c r="P129" s="84"/>
      <c r="Q129" s="84"/>
      <c r="R129" s="84"/>
      <c r="S129" s="84"/>
      <c r="T129" s="85"/>
      <c r="AT129" s="15" t="s">
        <v>166</v>
      </c>
      <c r="AU129" s="15" t="s">
        <v>86</v>
      </c>
    </row>
    <row r="130" s="1" customFormat="1" ht="24" customHeight="1">
      <c r="B130" s="36"/>
      <c r="C130" s="221" t="s">
        <v>159</v>
      </c>
      <c r="D130" s="221" t="s">
        <v>145</v>
      </c>
      <c r="E130" s="222" t="s">
        <v>1529</v>
      </c>
      <c r="F130" s="223" t="s">
        <v>1530</v>
      </c>
      <c r="G130" s="224" t="s">
        <v>1433</v>
      </c>
      <c r="H130" s="225">
        <v>6</v>
      </c>
      <c r="I130" s="226"/>
      <c r="J130" s="227">
        <f>ROUND(I130*H130,2)</f>
        <v>0</v>
      </c>
      <c r="K130" s="223" t="s">
        <v>149</v>
      </c>
      <c r="L130" s="41"/>
      <c r="M130" s="228" t="s">
        <v>1</v>
      </c>
      <c r="N130" s="229" t="s">
        <v>44</v>
      </c>
      <c r="O130" s="84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2" t="s">
        <v>86</v>
      </c>
      <c r="AT130" s="232" t="s">
        <v>145</v>
      </c>
      <c r="AU130" s="232" t="s">
        <v>86</v>
      </c>
      <c r="AY130" s="15" t="s">
        <v>142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86</v>
      </c>
      <c r="BK130" s="233">
        <f>ROUND(I130*H130,2)</f>
        <v>0</v>
      </c>
      <c r="BL130" s="15" t="s">
        <v>86</v>
      </c>
      <c r="BM130" s="232" t="s">
        <v>1531</v>
      </c>
    </row>
    <row r="131" s="1" customFormat="1">
      <c r="B131" s="36"/>
      <c r="C131" s="37"/>
      <c r="D131" s="234" t="s">
        <v>152</v>
      </c>
      <c r="E131" s="37"/>
      <c r="F131" s="235" t="s">
        <v>1532</v>
      </c>
      <c r="G131" s="37"/>
      <c r="H131" s="37"/>
      <c r="I131" s="147"/>
      <c r="J131" s="37"/>
      <c r="K131" s="37"/>
      <c r="L131" s="41"/>
      <c r="M131" s="236"/>
      <c r="N131" s="84"/>
      <c r="O131" s="84"/>
      <c r="P131" s="84"/>
      <c r="Q131" s="84"/>
      <c r="R131" s="84"/>
      <c r="S131" s="84"/>
      <c r="T131" s="85"/>
      <c r="AT131" s="15" t="s">
        <v>152</v>
      </c>
      <c r="AU131" s="15" t="s">
        <v>86</v>
      </c>
    </row>
    <row r="132" s="1" customFormat="1" ht="24" customHeight="1">
      <c r="B132" s="36"/>
      <c r="C132" s="221" t="s">
        <v>141</v>
      </c>
      <c r="D132" s="221" t="s">
        <v>145</v>
      </c>
      <c r="E132" s="222" t="s">
        <v>1533</v>
      </c>
      <c r="F132" s="223" t="s">
        <v>1534</v>
      </c>
      <c r="G132" s="224" t="s">
        <v>1433</v>
      </c>
      <c r="H132" s="225">
        <v>6</v>
      </c>
      <c r="I132" s="226"/>
      <c r="J132" s="227">
        <f>ROUND(I132*H132,2)</f>
        <v>0</v>
      </c>
      <c r="K132" s="223" t="s">
        <v>149</v>
      </c>
      <c r="L132" s="41"/>
      <c r="M132" s="228" t="s">
        <v>1</v>
      </c>
      <c r="N132" s="229" t="s">
        <v>44</v>
      </c>
      <c r="O132" s="84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2" t="s">
        <v>86</v>
      </c>
      <c r="AT132" s="232" t="s">
        <v>145</v>
      </c>
      <c r="AU132" s="232" t="s">
        <v>86</v>
      </c>
      <c r="AY132" s="15" t="s">
        <v>142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86</v>
      </c>
      <c r="BK132" s="233">
        <f>ROUND(I132*H132,2)</f>
        <v>0</v>
      </c>
      <c r="BL132" s="15" t="s">
        <v>86</v>
      </c>
      <c r="BM132" s="232" t="s">
        <v>1535</v>
      </c>
    </row>
    <row r="133" s="1" customFormat="1">
      <c r="B133" s="36"/>
      <c r="C133" s="37"/>
      <c r="D133" s="234" t="s">
        <v>152</v>
      </c>
      <c r="E133" s="37"/>
      <c r="F133" s="235" t="s">
        <v>1536</v>
      </c>
      <c r="G133" s="37"/>
      <c r="H133" s="37"/>
      <c r="I133" s="147"/>
      <c r="J133" s="37"/>
      <c r="K133" s="37"/>
      <c r="L133" s="41"/>
      <c r="M133" s="236"/>
      <c r="N133" s="84"/>
      <c r="O133" s="84"/>
      <c r="P133" s="84"/>
      <c r="Q133" s="84"/>
      <c r="R133" s="84"/>
      <c r="S133" s="84"/>
      <c r="T133" s="85"/>
      <c r="AT133" s="15" t="s">
        <v>152</v>
      </c>
      <c r="AU133" s="15" t="s">
        <v>86</v>
      </c>
    </row>
    <row r="134" s="1" customFormat="1" ht="24" customHeight="1">
      <c r="B134" s="36"/>
      <c r="C134" s="221" t="s">
        <v>172</v>
      </c>
      <c r="D134" s="221" t="s">
        <v>145</v>
      </c>
      <c r="E134" s="222" t="s">
        <v>1537</v>
      </c>
      <c r="F134" s="223" t="s">
        <v>1538</v>
      </c>
      <c r="G134" s="224" t="s">
        <v>1433</v>
      </c>
      <c r="H134" s="225">
        <v>16</v>
      </c>
      <c r="I134" s="226"/>
      <c r="J134" s="227">
        <f>ROUND(I134*H134,2)</f>
        <v>0</v>
      </c>
      <c r="K134" s="223" t="s">
        <v>149</v>
      </c>
      <c r="L134" s="41"/>
      <c r="M134" s="228" t="s">
        <v>1</v>
      </c>
      <c r="N134" s="229" t="s">
        <v>44</v>
      </c>
      <c r="O134" s="84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2" t="s">
        <v>86</v>
      </c>
      <c r="AT134" s="232" t="s">
        <v>145</v>
      </c>
      <c r="AU134" s="232" t="s">
        <v>86</v>
      </c>
      <c r="AY134" s="15" t="s">
        <v>142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86</v>
      </c>
      <c r="BK134" s="233">
        <f>ROUND(I134*H134,2)</f>
        <v>0</v>
      </c>
      <c r="BL134" s="15" t="s">
        <v>86</v>
      </c>
      <c r="BM134" s="232" t="s">
        <v>1539</v>
      </c>
    </row>
    <row r="135" s="1" customFormat="1">
      <c r="B135" s="36"/>
      <c r="C135" s="37"/>
      <c r="D135" s="234" t="s">
        <v>152</v>
      </c>
      <c r="E135" s="37"/>
      <c r="F135" s="235" t="s">
        <v>1540</v>
      </c>
      <c r="G135" s="37"/>
      <c r="H135" s="37"/>
      <c r="I135" s="147"/>
      <c r="J135" s="37"/>
      <c r="K135" s="37"/>
      <c r="L135" s="41"/>
      <c r="M135" s="236"/>
      <c r="N135" s="84"/>
      <c r="O135" s="84"/>
      <c r="P135" s="84"/>
      <c r="Q135" s="84"/>
      <c r="R135" s="84"/>
      <c r="S135" s="84"/>
      <c r="T135" s="85"/>
      <c r="AT135" s="15" t="s">
        <v>152</v>
      </c>
      <c r="AU135" s="15" t="s">
        <v>86</v>
      </c>
    </row>
    <row r="136" s="10" customFormat="1" ht="25.92" customHeight="1">
      <c r="B136" s="207"/>
      <c r="C136" s="208"/>
      <c r="D136" s="209" t="s">
        <v>78</v>
      </c>
      <c r="E136" s="210" t="s">
        <v>98</v>
      </c>
      <c r="F136" s="210" t="s">
        <v>1158</v>
      </c>
      <c r="G136" s="208"/>
      <c r="H136" s="208"/>
      <c r="I136" s="211"/>
      <c r="J136" s="212">
        <f>BK136</f>
        <v>0</v>
      </c>
      <c r="K136" s="208"/>
      <c r="L136" s="213"/>
      <c r="M136" s="214"/>
      <c r="N136" s="215"/>
      <c r="O136" s="215"/>
      <c r="P136" s="216">
        <f>SUM(P137:P151)</f>
        <v>0</v>
      </c>
      <c r="Q136" s="215"/>
      <c r="R136" s="216">
        <f>SUM(R137:R151)</f>
        <v>0</v>
      </c>
      <c r="S136" s="215"/>
      <c r="T136" s="217">
        <f>SUM(T137:T151)</f>
        <v>0</v>
      </c>
      <c r="AR136" s="218" t="s">
        <v>172</v>
      </c>
      <c r="AT136" s="219" t="s">
        <v>78</v>
      </c>
      <c r="AU136" s="219" t="s">
        <v>79</v>
      </c>
      <c r="AY136" s="218" t="s">
        <v>142</v>
      </c>
      <c r="BK136" s="220">
        <f>SUM(BK137:BK151)</f>
        <v>0</v>
      </c>
    </row>
    <row r="137" s="1" customFormat="1" ht="24" customHeight="1">
      <c r="B137" s="36"/>
      <c r="C137" s="221" t="s">
        <v>176</v>
      </c>
      <c r="D137" s="221" t="s">
        <v>145</v>
      </c>
      <c r="E137" s="222" t="s">
        <v>1541</v>
      </c>
      <c r="F137" s="223" t="s">
        <v>1542</v>
      </c>
      <c r="G137" s="224" t="s">
        <v>1161</v>
      </c>
      <c r="H137" s="284"/>
      <c r="I137" s="226"/>
      <c r="J137" s="227">
        <f>ROUND(I137*H137,2)</f>
        <v>0</v>
      </c>
      <c r="K137" s="223" t="s">
        <v>149</v>
      </c>
      <c r="L137" s="41"/>
      <c r="M137" s="228" t="s">
        <v>1</v>
      </c>
      <c r="N137" s="229" t="s">
        <v>44</v>
      </c>
      <c r="O137" s="84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32" t="s">
        <v>86</v>
      </c>
      <c r="AT137" s="232" t="s">
        <v>145</v>
      </c>
      <c r="AU137" s="232" t="s">
        <v>86</v>
      </c>
      <c r="AY137" s="15" t="s">
        <v>142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86</v>
      </c>
      <c r="BK137" s="233">
        <f>ROUND(I137*H137,2)</f>
        <v>0</v>
      </c>
      <c r="BL137" s="15" t="s">
        <v>86</v>
      </c>
      <c r="BM137" s="232" t="s">
        <v>1543</v>
      </c>
    </row>
    <row r="138" s="1" customFormat="1">
      <c r="B138" s="36"/>
      <c r="C138" s="37"/>
      <c r="D138" s="234" t="s">
        <v>152</v>
      </c>
      <c r="E138" s="37"/>
      <c r="F138" s="235" t="s">
        <v>1542</v>
      </c>
      <c r="G138" s="37"/>
      <c r="H138" s="37"/>
      <c r="I138" s="147"/>
      <c r="J138" s="37"/>
      <c r="K138" s="37"/>
      <c r="L138" s="41"/>
      <c r="M138" s="236"/>
      <c r="N138" s="84"/>
      <c r="O138" s="84"/>
      <c r="P138" s="84"/>
      <c r="Q138" s="84"/>
      <c r="R138" s="84"/>
      <c r="S138" s="84"/>
      <c r="T138" s="85"/>
      <c r="AT138" s="15" t="s">
        <v>152</v>
      </c>
      <c r="AU138" s="15" t="s">
        <v>86</v>
      </c>
    </row>
    <row r="139" s="1" customFormat="1">
      <c r="B139" s="36"/>
      <c r="C139" s="37"/>
      <c r="D139" s="234" t="s">
        <v>166</v>
      </c>
      <c r="E139" s="37"/>
      <c r="F139" s="247" t="s">
        <v>1173</v>
      </c>
      <c r="G139" s="37"/>
      <c r="H139" s="37"/>
      <c r="I139" s="147"/>
      <c r="J139" s="37"/>
      <c r="K139" s="37"/>
      <c r="L139" s="41"/>
      <c r="M139" s="236"/>
      <c r="N139" s="84"/>
      <c r="O139" s="84"/>
      <c r="P139" s="84"/>
      <c r="Q139" s="84"/>
      <c r="R139" s="84"/>
      <c r="S139" s="84"/>
      <c r="T139" s="85"/>
      <c r="AT139" s="15" t="s">
        <v>166</v>
      </c>
      <c r="AU139" s="15" t="s">
        <v>86</v>
      </c>
    </row>
    <row r="140" s="1" customFormat="1" ht="24" customHeight="1">
      <c r="B140" s="36"/>
      <c r="C140" s="221" t="s">
        <v>182</v>
      </c>
      <c r="D140" s="221" t="s">
        <v>145</v>
      </c>
      <c r="E140" s="222" t="s">
        <v>1164</v>
      </c>
      <c r="F140" s="223" t="s">
        <v>1165</v>
      </c>
      <c r="G140" s="224" t="s">
        <v>1161</v>
      </c>
      <c r="H140" s="284"/>
      <c r="I140" s="226"/>
      <c r="J140" s="227">
        <f>ROUND(I140*H140,2)</f>
        <v>0</v>
      </c>
      <c r="K140" s="223" t="s">
        <v>149</v>
      </c>
      <c r="L140" s="41"/>
      <c r="M140" s="228" t="s">
        <v>1</v>
      </c>
      <c r="N140" s="229" t="s">
        <v>44</v>
      </c>
      <c r="O140" s="84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2" t="s">
        <v>86</v>
      </c>
      <c r="AT140" s="232" t="s">
        <v>145</v>
      </c>
      <c r="AU140" s="232" t="s">
        <v>86</v>
      </c>
      <c r="AY140" s="15" t="s">
        <v>142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86</v>
      </c>
      <c r="BK140" s="233">
        <f>ROUND(I140*H140,2)</f>
        <v>0</v>
      </c>
      <c r="BL140" s="15" t="s">
        <v>86</v>
      </c>
      <c r="BM140" s="232" t="s">
        <v>1544</v>
      </c>
    </row>
    <row r="141" s="1" customFormat="1">
      <c r="B141" s="36"/>
      <c r="C141" s="37"/>
      <c r="D141" s="234" t="s">
        <v>152</v>
      </c>
      <c r="E141" s="37"/>
      <c r="F141" s="235" t="s">
        <v>1167</v>
      </c>
      <c r="G141" s="37"/>
      <c r="H141" s="37"/>
      <c r="I141" s="147"/>
      <c r="J141" s="37"/>
      <c r="K141" s="37"/>
      <c r="L141" s="41"/>
      <c r="M141" s="236"/>
      <c r="N141" s="84"/>
      <c r="O141" s="84"/>
      <c r="P141" s="84"/>
      <c r="Q141" s="84"/>
      <c r="R141" s="84"/>
      <c r="S141" s="84"/>
      <c r="T141" s="85"/>
      <c r="AT141" s="15" t="s">
        <v>152</v>
      </c>
      <c r="AU141" s="15" t="s">
        <v>86</v>
      </c>
    </row>
    <row r="142" s="1" customFormat="1">
      <c r="B142" s="36"/>
      <c r="C142" s="37"/>
      <c r="D142" s="234" t="s">
        <v>166</v>
      </c>
      <c r="E142" s="37"/>
      <c r="F142" s="247" t="s">
        <v>1545</v>
      </c>
      <c r="G142" s="37"/>
      <c r="H142" s="37"/>
      <c r="I142" s="147"/>
      <c r="J142" s="37"/>
      <c r="K142" s="37"/>
      <c r="L142" s="41"/>
      <c r="M142" s="236"/>
      <c r="N142" s="84"/>
      <c r="O142" s="84"/>
      <c r="P142" s="84"/>
      <c r="Q142" s="84"/>
      <c r="R142" s="84"/>
      <c r="S142" s="84"/>
      <c r="T142" s="85"/>
      <c r="AT142" s="15" t="s">
        <v>166</v>
      </c>
      <c r="AU142" s="15" t="s">
        <v>86</v>
      </c>
    </row>
    <row r="143" s="1" customFormat="1" ht="24" customHeight="1">
      <c r="B143" s="36"/>
      <c r="C143" s="221" t="s">
        <v>179</v>
      </c>
      <c r="D143" s="221" t="s">
        <v>145</v>
      </c>
      <c r="E143" s="222" t="s">
        <v>1546</v>
      </c>
      <c r="F143" s="223" t="s">
        <v>1547</v>
      </c>
      <c r="G143" s="224" t="s">
        <v>1161</v>
      </c>
      <c r="H143" s="284"/>
      <c r="I143" s="226"/>
      <c r="J143" s="227">
        <f>ROUND(I143*H143,2)</f>
        <v>0</v>
      </c>
      <c r="K143" s="223" t="s">
        <v>149</v>
      </c>
      <c r="L143" s="41"/>
      <c r="M143" s="228" t="s">
        <v>1</v>
      </c>
      <c r="N143" s="229" t="s">
        <v>44</v>
      </c>
      <c r="O143" s="84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32" t="s">
        <v>86</v>
      </c>
      <c r="AT143" s="232" t="s">
        <v>145</v>
      </c>
      <c r="AU143" s="232" t="s">
        <v>86</v>
      </c>
      <c r="AY143" s="15" t="s">
        <v>142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86</v>
      </c>
      <c r="BK143" s="233">
        <f>ROUND(I143*H143,2)</f>
        <v>0</v>
      </c>
      <c r="BL143" s="15" t="s">
        <v>86</v>
      </c>
      <c r="BM143" s="232" t="s">
        <v>1548</v>
      </c>
    </row>
    <row r="144" s="1" customFormat="1">
      <c r="B144" s="36"/>
      <c r="C144" s="37"/>
      <c r="D144" s="234" t="s">
        <v>152</v>
      </c>
      <c r="E144" s="37"/>
      <c r="F144" s="235" t="s">
        <v>1547</v>
      </c>
      <c r="G144" s="37"/>
      <c r="H144" s="37"/>
      <c r="I144" s="147"/>
      <c r="J144" s="37"/>
      <c r="K144" s="37"/>
      <c r="L144" s="41"/>
      <c r="M144" s="236"/>
      <c r="N144" s="84"/>
      <c r="O144" s="84"/>
      <c r="P144" s="84"/>
      <c r="Q144" s="84"/>
      <c r="R144" s="84"/>
      <c r="S144" s="84"/>
      <c r="T144" s="85"/>
      <c r="AT144" s="15" t="s">
        <v>152</v>
      </c>
      <c r="AU144" s="15" t="s">
        <v>86</v>
      </c>
    </row>
    <row r="145" s="1" customFormat="1">
      <c r="B145" s="36"/>
      <c r="C145" s="37"/>
      <c r="D145" s="234" t="s">
        <v>166</v>
      </c>
      <c r="E145" s="37"/>
      <c r="F145" s="247" t="s">
        <v>1173</v>
      </c>
      <c r="G145" s="37"/>
      <c r="H145" s="37"/>
      <c r="I145" s="147"/>
      <c r="J145" s="37"/>
      <c r="K145" s="37"/>
      <c r="L145" s="41"/>
      <c r="M145" s="236"/>
      <c r="N145" s="84"/>
      <c r="O145" s="84"/>
      <c r="P145" s="84"/>
      <c r="Q145" s="84"/>
      <c r="R145" s="84"/>
      <c r="S145" s="84"/>
      <c r="T145" s="85"/>
      <c r="AT145" s="15" t="s">
        <v>166</v>
      </c>
      <c r="AU145" s="15" t="s">
        <v>86</v>
      </c>
    </row>
    <row r="146" s="1" customFormat="1" ht="24" customHeight="1">
      <c r="B146" s="36"/>
      <c r="C146" s="221" t="s">
        <v>193</v>
      </c>
      <c r="D146" s="221" t="s">
        <v>145</v>
      </c>
      <c r="E146" s="222" t="s">
        <v>1169</v>
      </c>
      <c r="F146" s="223" t="s">
        <v>1170</v>
      </c>
      <c r="G146" s="224" t="s">
        <v>1161</v>
      </c>
      <c r="H146" s="284"/>
      <c r="I146" s="226"/>
      <c r="J146" s="227">
        <f>ROUND(I146*H146,2)</f>
        <v>0</v>
      </c>
      <c r="K146" s="223" t="s">
        <v>149</v>
      </c>
      <c r="L146" s="41"/>
      <c r="M146" s="228" t="s">
        <v>1</v>
      </c>
      <c r="N146" s="229" t="s">
        <v>44</v>
      </c>
      <c r="O146" s="84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2" t="s">
        <v>86</v>
      </c>
      <c r="AT146" s="232" t="s">
        <v>145</v>
      </c>
      <c r="AU146" s="232" t="s">
        <v>86</v>
      </c>
      <c r="AY146" s="15" t="s">
        <v>142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86</v>
      </c>
      <c r="BK146" s="233">
        <f>ROUND(I146*H146,2)</f>
        <v>0</v>
      </c>
      <c r="BL146" s="15" t="s">
        <v>86</v>
      </c>
      <c r="BM146" s="232" t="s">
        <v>1549</v>
      </c>
    </row>
    <row r="147" s="1" customFormat="1">
      <c r="B147" s="36"/>
      <c r="C147" s="37"/>
      <c r="D147" s="234" t="s">
        <v>152</v>
      </c>
      <c r="E147" s="37"/>
      <c r="F147" s="235" t="s">
        <v>1170</v>
      </c>
      <c r="G147" s="37"/>
      <c r="H147" s="37"/>
      <c r="I147" s="147"/>
      <c r="J147" s="37"/>
      <c r="K147" s="37"/>
      <c r="L147" s="41"/>
      <c r="M147" s="236"/>
      <c r="N147" s="84"/>
      <c r="O147" s="84"/>
      <c r="P147" s="84"/>
      <c r="Q147" s="84"/>
      <c r="R147" s="84"/>
      <c r="S147" s="84"/>
      <c r="T147" s="85"/>
      <c r="AT147" s="15" t="s">
        <v>152</v>
      </c>
      <c r="AU147" s="15" t="s">
        <v>86</v>
      </c>
    </row>
    <row r="148" s="1" customFormat="1">
      <c r="B148" s="36"/>
      <c r="C148" s="37"/>
      <c r="D148" s="234" t="s">
        <v>166</v>
      </c>
      <c r="E148" s="37"/>
      <c r="F148" s="247" t="s">
        <v>1173</v>
      </c>
      <c r="G148" s="37"/>
      <c r="H148" s="37"/>
      <c r="I148" s="147"/>
      <c r="J148" s="37"/>
      <c r="K148" s="37"/>
      <c r="L148" s="41"/>
      <c r="M148" s="236"/>
      <c r="N148" s="84"/>
      <c r="O148" s="84"/>
      <c r="P148" s="84"/>
      <c r="Q148" s="84"/>
      <c r="R148" s="84"/>
      <c r="S148" s="84"/>
      <c r="T148" s="85"/>
      <c r="AT148" s="15" t="s">
        <v>166</v>
      </c>
      <c r="AU148" s="15" t="s">
        <v>86</v>
      </c>
    </row>
    <row r="149" s="1" customFormat="1" ht="60" customHeight="1">
      <c r="B149" s="36"/>
      <c r="C149" s="221" t="s">
        <v>198</v>
      </c>
      <c r="D149" s="221" t="s">
        <v>145</v>
      </c>
      <c r="E149" s="222" t="s">
        <v>1550</v>
      </c>
      <c r="F149" s="223" t="s">
        <v>1551</v>
      </c>
      <c r="G149" s="224" t="s">
        <v>1161</v>
      </c>
      <c r="H149" s="284"/>
      <c r="I149" s="226"/>
      <c r="J149" s="227">
        <f>ROUND(I149*H149,2)</f>
        <v>0</v>
      </c>
      <c r="K149" s="223" t="s">
        <v>149</v>
      </c>
      <c r="L149" s="41"/>
      <c r="M149" s="228" t="s">
        <v>1</v>
      </c>
      <c r="N149" s="229" t="s">
        <v>44</v>
      </c>
      <c r="O149" s="84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32" t="s">
        <v>86</v>
      </c>
      <c r="AT149" s="232" t="s">
        <v>145</v>
      </c>
      <c r="AU149" s="232" t="s">
        <v>86</v>
      </c>
      <c r="AY149" s="15" t="s">
        <v>142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86</v>
      </c>
      <c r="BK149" s="233">
        <f>ROUND(I149*H149,2)</f>
        <v>0</v>
      </c>
      <c r="BL149" s="15" t="s">
        <v>86</v>
      </c>
      <c r="BM149" s="232" t="s">
        <v>1552</v>
      </c>
    </row>
    <row r="150" s="1" customFormat="1">
      <c r="B150" s="36"/>
      <c r="C150" s="37"/>
      <c r="D150" s="234" t="s">
        <v>152</v>
      </c>
      <c r="E150" s="37"/>
      <c r="F150" s="235" t="s">
        <v>1551</v>
      </c>
      <c r="G150" s="37"/>
      <c r="H150" s="37"/>
      <c r="I150" s="147"/>
      <c r="J150" s="37"/>
      <c r="K150" s="37"/>
      <c r="L150" s="41"/>
      <c r="M150" s="236"/>
      <c r="N150" s="84"/>
      <c r="O150" s="84"/>
      <c r="P150" s="84"/>
      <c r="Q150" s="84"/>
      <c r="R150" s="84"/>
      <c r="S150" s="84"/>
      <c r="T150" s="85"/>
      <c r="AT150" s="15" t="s">
        <v>152</v>
      </c>
      <c r="AU150" s="15" t="s">
        <v>86</v>
      </c>
    </row>
    <row r="151" s="1" customFormat="1">
      <c r="B151" s="36"/>
      <c r="C151" s="37"/>
      <c r="D151" s="234" t="s">
        <v>166</v>
      </c>
      <c r="E151" s="37"/>
      <c r="F151" s="247" t="s">
        <v>1173</v>
      </c>
      <c r="G151" s="37"/>
      <c r="H151" s="37"/>
      <c r="I151" s="147"/>
      <c r="J151" s="37"/>
      <c r="K151" s="37"/>
      <c r="L151" s="41"/>
      <c r="M151" s="270"/>
      <c r="N151" s="271"/>
      <c r="O151" s="271"/>
      <c r="P151" s="271"/>
      <c r="Q151" s="271"/>
      <c r="R151" s="271"/>
      <c r="S151" s="271"/>
      <c r="T151" s="272"/>
      <c r="AT151" s="15" t="s">
        <v>166</v>
      </c>
      <c r="AU151" s="15" t="s">
        <v>86</v>
      </c>
    </row>
    <row r="152" s="1" customFormat="1" ht="6.96" customHeight="1">
      <c r="B152" s="59"/>
      <c r="C152" s="60"/>
      <c r="D152" s="60"/>
      <c r="E152" s="60"/>
      <c r="F152" s="60"/>
      <c r="G152" s="60"/>
      <c r="H152" s="60"/>
      <c r="I152" s="180"/>
      <c r="J152" s="60"/>
      <c r="K152" s="60"/>
      <c r="L152" s="41"/>
    </row>
  </sheetData>
  <sheetProtection sheet="1" autoFilter="0" formatColumns="0" formatRows="0" objects="1" scenarios="1" spinCount="100000" saltValue="ITFueV/CNPOaAn+46nfvLvStuKzJj/GY6u2Naoc5hQTIYEZFX9Ff2pS5rmlkBIJY3ZRfyOMxK2FhCQgrUqLYTw==" hashValue="iqb154UOd7BfmzL4w6mPq30Y6REE5qnZMquvZlw1Xm/zs3011vk4kCIpZeN85ug7Qzaxqs5aHB1ODhBpCLIE/Q==" algorithmName="SHA-512" password="CC35"/>
  <autoFilter ref="C121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109</v>
      </c>
    </row>
    <row r="3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18"/>
      <c r="AT3" s="15" t="s">
        <v>88</v>
      </c>
    </row>
    <row r="4" ht="24.96" customHeight="1">
      <c r="B4" s="18"/>
      <c r="D4" s="143" t="s">
        <v>110</v>
      </c>
      <c r="L4" s="18"/>
      <c r="M4" s="14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5" t="s">
        <v>16</v>
      </c>
      <c r="L6" s="18"/>
    </row>
    <row r="7" ht="16.5" customHeight="1">
      <c r="B7" s="18"/>
      <c r="E7" s="146" t="str">
        <f>'Rekapitulace zakázky'!K6</f>
        <v>Oprava TNS Rudoltice</v>
      </c>
      <c r="F7" s="145"/>
      <c r="G7" s="145"/>
      <c r="H7" s="145"/>
      <c r="L7" s="18"/>
    </row>
    <row r="8" ht="12" customHeight="1">
      <c r="B8" s="18"/>
      <c r="D8" s="145" t="s">
        <v>111</v>
      </c>
      <c r="L8" s="18"/>
    </row>
    <row r="9" s="1" customFormat="1" ht="16.5" customHeight="1">
      <c r="B9" s="41"/>
      <c r="E9" s="146" t="s">
        <v>1180</v>
      </c>
      <c r="F9" s="1"/>
      <c r="G9" s="1"/>
      <c r="H9" s="1"/>
      <c r="I9" s="147"/>
      <c r="L9" s="41"/>
    </row>
    <row r="10" s="1" customFormat="1" ht="12" customHeight="1">
      <c r="B10" s="41"/>
      <c r="D10" s="145" t="s">
        <v>113</v>
      </c>
      <c r="I10" s="147"/>
      <c r="L10" s="41"/>
    </row>
    <row r="11" s="1" customFormat="1" ht="36.96" customHeight="1">
      <c r="B11" s="41"/>
      <c r="E11" s="148" t="s">
        <v>1174</v>
      </c>
      <c r="F11" s="1"/>
      <c r="G11" s="1"/>
      <c r="H11" s="1"/>
      <c r="I11" s="147"/>
      <c r="L11" s="41"/>
    </row>
    <row r="12" s="1" customFormat="1">
      <c r="B12" s="41"/>
      <c r="I12" s="147"/>
      <c r="L12" s="41"/>
    </row>
    <row r="13" s="1" customFormat="1" ht="12" customHeight="1">
      <c r="B13" s="41"/>
      <c r="D13" s="145" t="s">
        <v>18</v>
      </c>
      <c r="F13" s="134" t="s">
        <v>1</v>
      </c>
      <c r="I13" s="149" t="s">
        <v>19</v>
      </c>
      <c r="J13" s="134" t="s">
        <v>1</v>
      </c>
      <c r="L13" s="41"/>
    </row>
    <row r="14" s="1" customFormat="1" ht="12" customHeight="1">
      <c r="B14" s="41"/>
      <c r="D14" s="145" t="s">
        <v>20</v>
      </c>
      <c r="F14" s="134" t="s">
        <v>21</v>
      </c>
      <c r="I14" s="149" t="s">
        <v>22</v>
      </c>
      <c r="J14" s="150" t="str">
        <f>'Rekapitulace zakázky'!AN8</f>
        <v>31. 5. 2019</v>
      </c>
      <c r="L14" s="41"/>
    </row>
    <row r="15" s="1" customFormat="1" ht="10.8" customHeight="1">
      <c r="B15" s="41"/>
      <c r="I15" s="147"/>
      <c r="L15" s="41"/>
    </row>
    <row r="16" s="1" customFormat="1" ht="12" customHeight="1">
      <c r="B16" s="41"/>
      <c r="D16" s="145" t="s">
        <v>24</v>
      </c>
      <c r="I16" s="149" t="s">
        <v>25</v>
      </c>
      <c r="J16" s="134" t="s">
        <v>26</v>
      </c>
      <c r="L16" s="41"/>
    </row>
    <row r="17" s="1" customFormat="1" ht="18" customHeight="1">
      <c r="B17" s="41"/>
      <c r="E17" s="134" t="s">
        <v>27</v>
      </c>
      <c r="I17" s="149" t="s">
        <v>28</v>
      </c>
      <c r="J17" s="134" t="s">
        <v>29</v>
      </c>
      <c r="L17" s="41"/>
    </row>
    <row r="18" s="1" customFormat="1" ht="6.96" customHeight="1">
      <c r="B18" s="41"/>
      <c r="I18" s="147"/>
      <c r="L18" s="41"/>
    </row>
    <row r="19" s="1" customFormat="1" ht="12" customHeight="1">
      <c r="B19" s="41"/>
      <c r="D19" s="145" t="s">
        <v>30</v>
      </c>
      <c r="I19" s="149" t="s">
        <v>25</v>
      </c>
      <c r="J19" s="31" t="str">
        <f>'Rekapitulace zakázky'!AN13</f>
        <v>Vyplň údaj</v>
      </c>
      <c r="L19" s="41"/>
    </row>
    <row r="20" s="1" customFormat="1" ht="18" customHeight="1">
      <c r="B20" s="41"/>
      <c r="E20" s="31" t="str">
        <f>'Rekapitulace zakázky'!E14</f>
        <v>Vyplň údaj</v>
      </c>
      <c r="F20" s="134"/>
      <c r="G20" s="134"/>
      <c r="H20" s="134"/>
      <c r="I20" s="149" t="s">
        <v>28</v>
      </c>
      <c r="J20" s="31" t="str">
        <f>'Rekapitulace zakázky'!AN14</f>
        <v>Vyplň údaj</v>
      </c>
      <c r="L20" s="41"/>
    </row>
    <row r="21" s="1" customFormat="1" ht="6.96" customHeight="1">
      <c r="B21" s="41"/>
      <c r="I21" s="147"/>
      <c r="L21" s="41"/>
    </row>
    <row r="22" s="1" customFormat="1" ht="12" customHeight="1">
      <c r="B22" s="41"/>
      <c r="D22" s="145" t="s">
        <v>32</v>
      </c>
      <c r="I22" s="149" t="s">
        <v>25</v>
      </c>
      <c r="J22" s="134" t="s">
        <v>33</v>
      </c>
      <c r="L22" s="41"/>
    </row>
    <row r="23" s="1" customFormat="1" ht="18" customHeight="1">
      <c r="B23" s="41"/>
      <c r="E23" s="134" t="s">
        <v>34</v>
      </c>
      <c r="I23" s="149" t="s">
        <v>28</v>
      </c>
      <c r="J23" s="134" t="s">
        <v>35</v>
      </c>
      <c r="L23" s="41"/>
    </row>
    <row r="24" s="1" customFormat="1" ht="6.96" customHeight="1">
      <c r="B24" s="41"/>
      <c r="I24" s="147"/>
      <c r="L24" s="41"/>
    </row>
    <row r="25" s="1" customFormat="1" ht="12" customHeight="1">
      <c r="B25" s="41"/>
      <c r="D25" s="145" t="s">
        <v>37</v>
      </c>
      <c r="I25" s="149" t="s">
        <v>25</v>
      </c>
      <c r="J25" s="134" t="s">
        <v>33</v>
      </c>
      <c r="L25" s="41"/>
    </row>
    <row r="26" s="1" customFormat="1" ht="18" customHeight="1">
      <c r="B26" s="41"/>
      <c r="E26" s="134" t="s">
        <v>34</v>
      </c>
      <c r="I26" s="149" t="s">
        <v>28</v>
      </c>
      <c r="J26" s="134" t="s">
        <v>35</v>
      </c>
      <c r="L26" s="41"/>
    </row>
    <row r="27" s="1" customFormat="1" ht="6.96" customHeight="1">
      <c r="B27" s="41"/>
      <c r="I27" s="147"/>
      <c r="L27" s="41"/>
    </row>
    <row r="28" s="1" customFormat="1" ht="12" customHeight="1">
      <c r="B28" s="41"/>
      <c r="D28" s="145" t="s">
        <v>38</v>
      </c>
      <c r="I28" s="147"/>
      <c r="L28" s="41"/>
    </row>
    <row r="29" s="7" customFormat="1" ht="16.5" customHeight="1">
      <c r="B29" s="151"/>
      <c r="E29" s="152" t="s">
        <v>1</v>
      </c>
      <c r="F29" s="152"/>
      <c r="G29" s="152"/>
      <c r="H29" s="152"/>
      <c r="I29" s="153"/>
      <c r="L29" s="151"/>
    </row>
    <row r="30" s="1" customFormat="1" ht="6.96" customHeight="1">
      <c r="B30" s="41"/>
      <c r="I30" s="147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4"/>
      <c r="J31" s="76"/>
      <c r="K31" s="76"/>
      <c r="L31" s="41"/>
    </row>
    <row r="32" s="1" customFormat="1" ht="25.44" customHeight="1">
      <c r="B32" s="41"/>
      <c r="D32" s="155" t="s">
        <v>39</v>
      </c>
      <c r="I32" s="147"/>
      <c r="J32" s="156">
        <f>ROUND(J121,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4"/>
      <c r="J33" s="76"/>
      <c r="K33" s="76"/>
      <c r="L33" s="41"/>
    </row>
    <row r="34" s="1" customFormat="1" ht="14.4" customHeight="1">
      <c r="B34" s="41"/>
      <c r="F34" s="157" t="s">
        <v>41</v>
      </c>
      <c r="I34" s="158" t="s">
        <v>40</v>
      </c>
      <c r="J34" s="157" t="s">
        <v>42</v>
      </c>
      <c r="L34" s="41"/>
    </row>
    <row r="35" s="1" customFormat="1" ht="14.4" customHeight="1">
      <c r="B35" s="41"/>
      <c r="D35" s="159" t="s">
        <v>43</v>
      </c>
      <c r="E35" s="145" t="s">
        <v>44</v>
      </c>
      <c r="F35" s="160">
        <f>ROUND((SUM(BE121:BE137)),  2)</f>
        <v>0</v>
      </c>
      <c r="I35" s="161">
        <v>0.20999999999999999</v>
      </c>
      <c r="J35" s="160">
        <f>ROUND(((SUM(BE121:BE137))*I35),  2)</f>
        <v>0</v>
      </c>
      <c r="L35" s="41"/>
    </row>
    <row r="36" s="1" customFormat="1" ht="14.4" customHeight="1">
      <c r="B36" s="41"/>
      <c r="E36" s="145" t="s">
        <v>45</v>
      </c>
      <c r="F36" s="160">
        <f>ROUND((SUM(BF121:BF137)),  2)</f>
        <v>0</v>
      </c>
      <c r="I36" s="161">
        <v>0.14999999999999999</v>
      </c>
      <c r="J36" s="160">
        <f>ROUND(((SUM(BF121:BF137))*I36),  2)</f>
        <v>0</v>
      </c>
      <c r="L36" s="41"/>
    </row>
    <row r="37" hidden="1" s="1" customFormat="1" ht="14.4" customHeight="1">
      <c r="B37" s="41"/>
      <c r="E37" s="145" t="s">
        <v>46</v>
      </c>
      <c r="F37" s="160">
        <f>ROUND((SUM(BG121:BG137)),  2)</f>
        <v>0</v>
      </c>
      <c r="I37" s="161">
        <v>0.20999999999999999</v>
      </c>
      <c r="J37" s="160">
        <f>0</f>
        <v>0</v>
      </c>
      <c r="L37" s="41"/>
    </row>
    <row r="38" hidden="1" s="1" customFormat="1" ht="14.4" customHeight="1">
      <c r="B38" s="41"/>
      <c r="E38" s="145" t="s">
        <v>47</v>
      </c>
      <c r="F38" s="160">
        <f>ROUND((SUM(BH121:BH137)),  2)</f>
        <v>0</v>
      </c>
      <c r="I38" s="161">
        <v>0.14999999999999999</v>
      </c>
      <c r="J38" s="160">
        <f>0</f>
        <v>0</v>
      </c>
      <c r="L38" s="41"/>
    </row>
    <row r="39" hidden="1" s="1" customFormat="1" ht="14.4" customHeight="1">
      <c r="B39" s="41"/>
      <c r="E39" s="145" t="s">
        <v>48</v>
      </c>
      <c r="F39" s="160">
        <f>ROUND((SUM(BI121:BI137)),  2)</f>
        <v>0</v>
      </c>
      <c r="I39" s="161">
        <v>0</v>
      </c>
      <c r="J39" s="160">
        <f>0</f>
        <v>0</v>
      </c>
      <c r="L39" s="41"/>
    </row>
    <row r="40" s="1" customFormat="1" ht="6.96" customHeight="1">
      <c r="B40" s="41"/>
      <c r="I40" s="147"/>
      <c r="L40" s="41"/>
    </row>
    <row r="41" s="1" customFormat="1" ht="25.44" customHeight="1"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7"/>
      <c r="J41" s="168">
        <f>SUM(J32:J39)</f>
        <v>0</v>
      </c>
      <c r="K41" s="169"/>
      <c r="L41" s="41"/>
    </row>
    <row r="42" s="1" customFormat="1" ht="14.4" customHeight="1">
      <c r="B42" s="41"/>
      <c r="I42" s="147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0" t="s">
        <v>52</v>
      </c>
      <c r="E50" s="171"/>
      <c r="F50" s="171"/>
      <c r="G50" s="170" t="s">
        <v>53</v>
      </c>
      <c r="H50" s="171"/>
      <c r="I50" s="172"/>
      <c r="J50" s="171"/>
      <c r="K50" s="171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3" t="s">
        <v>54</v>
      </c>
      <c r="E61" s="174"/>
      <c r="F61" s="175" t="s">
        <v>55</v>
      </c>
      <c r="G61" s="173" t="s">
        <v>54</v>
      </c>
      <c r="H61" s="174"/>
      <c r="I61" s="176"/>
      <c r="J61" s="177" t="s">
        <v>55</v>
      </c>
      <c r="K61" s="174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0" t="s">
        <v>56</v>
      </c>
      <c r="E65" s="171"/>
      <c r="F65" s="171"/>
      <c r="G65" s="170" t="s">
        <v>57</v>
      </c>
      <c r="H65" s="171"/>
      <c r="I65" s="172"/>
      <c r="J65" s="171"/>
      <c r="K65" s="171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3" t="s">
        <v>54</v>
      </c>
      <c r="E76" s="174"/>
      <c r="F76" s="175" t="s">
        <v>55</v>
      </c>
      <c r="G76" s="173" t="s">
        <v>54</v>
      </c>
      <c r="H76" s="174"/>
      <c r="I76" s="176"/>
      <c r="J76" s="177" t="s">
        <v>55</v>
      </c>
      <c r="K76" s="174"/>
      <c r="L76" s="41"/>
    </row>
    <row r="77" s="1" customFormat="1" ht="14.4" customHeight="1"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41"/>
    </row>
    <row r="81" s="1" customFormat="1" ht="6.96" customHeight="1"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41"/>
    </row>
    <row r="82" s="1" customFormat="1" ht="24.96" customHeight="1">
      <c r="B82" s="36"/>
      <c r="C82" s="21" t="s">
        <v>115</v>
      </c>
      <c r="D82" s="37"/>
      <c r="E82" s="37"/>
      <c r="F82" s="37"/>
      <c r="G82" s="37"/>
      <c r="H82" s="37"/>
      <c r="I82" s="14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7"/>
      <c r="J84" s="37"/>
      <c r="K84" s="37"/>
      <c r="L84" s="41"/>
    </row>
    <row r="85" s="1" customFormat="1" ht="16.5" customHeight="1">
      <c r="B85" s="36"/>
      <c r="C85" s="37"/>
      <c r="D85" s="37"/>
      <c r="E85" s="184" t="str">
        <f>E7</f>
        <v>Oprava TNS Rudoltice</v>
      </c>
      <c r="F85" s="30"/>
      <c r="G85" s="30"/>
      <c r="H85" s="30"/>
      <c r="I85" s="147"/>
      <c r="J85" s="37"/>
      <c r="K85" s="37"/>
      <c r="L85" s="41"/>
    </row>
    <row r="86" ht="12" customHeight="1">
      <c r="B86" s="19"/>
      <c r="C86" s="30" t="s">
        <v>111</v>
      </c>
      <c r="D86" s="20"/>
      <c r="E86" s="20"/>
      <c r="F86" s="20"/>
      <c r="G86" s="20"/>
      <c r="H86" s="20"/>
      <c r="I86" s="139"/>
      <c r="J86" s="20"/>
      <c r="K86" s="20"/>
      <c r="L86" s="18"/>
    </row>
    <row r="87" s="1" customFormat="1" ht="16.5" customHeight="1">
      <c r="B87" s="36"/>
      <c r="C87" s="37"/>
      <c r="D87" s="37"/>
      <c r="E87" s="184" t="s">
        <v>1180</v>
      </c>
      <c r="F87" s="37"/>
      <c r="G87" s="37"/>
      <c r="H87" s="37"/>
      <c r="I87" s="147"/>
      <c r="J87" s="37"/>
      <c r="K87" s="37"/>
      <c r="L87" s="41"/>
    </row>
    <row r="88" s="1" customFormat="1" ht="12" customHeight="1">
      <c r="B88" s="36"/>
      <c r="C88" s="30" t="s">
        <v>113</v>
      </c>
      <c r="D88" s="37"/>
      <c r="E88" s="37"/>
      <c r="F88" s="37"/>
      <c r="G88" s="37"/>
      <c r="H88" s="37"/>
      <c r="I88" s="147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R04 - ON</v>
      </c>
      <c r="F89" s="37"/>
      <c r="G89" s="37"/>
      <c r="H89" s="37"/>
      <c r="I89" s="147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7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Rudoltice</v>
      </c>
      <c r="G91" s="37"/>
      <c r="H91" s="37"/>
      <c r="I91" s="149" t="s">
        <v>22</v>
      </c>
      <c r="J91" s="72" t="str">
        <f>IF(J14="","",J14)</f>
        <v>31. 5. 2019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7"/>
      <c r="J92" s="37"/>
      <c r="K92" s="37"/>
      <c r="L92" s="41"/>
    </row>
    <row r="93" s="1" customFormat="1" ht="15.15" customHeight="1">
      <c r="B93" s="36"/>
      <c r="C93" s="30" t="s">
        <v>24</v>
      </c>
      <c r="D93" s="37"/>
      <c r="E93" s="37"/>
      <c r="F93" s="25" t="str">
        <f>E17</f>
        <v>SŽDC, s.o. OŘ Hradec Králové</v>
      </c>
      <c r="G93" s="37"/>
      <c r="H93" s="37"/>
      <c r="I93" s="149" t="s">
        <v>32</v>
      </c>
      <c r="J93" s="34" t="str">
        <f>E23</f>
        <v>Ing. Jiří Svoboda</v>
      </c>
      <c r="K93" s="37"/>
      <c r="L93" s="41"/>
    </row>
    <row r="94" s="1" customFormat="1" ht="15.15" customHeight="1">
      <c r="B94" s="36"/>
      <c r="C94" s="30" t="s">
        <v>30</v>
      </c>
      <c r="D94" s="37"/>
      <c r="E94" s="37"/>
      <c r="F94" s="25" t="str">
        <f>IF(E20="","",E20)</f>
        <v>Vyplň údaj</v>
      </c>
      <c r="G94" s="37"/>
      <c r="H94" s="37"/>
      <c r="I94" s="149" t="s">
        <v>37</v>
      </c>
      <c r="J94" s="34" t="str">
        <f>E26</f>
        <v>Ing. Jiří Svoboda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7"/>
      <c r="J95" s="37"/>
      <c r="K95" s="37"/>
      <c r="L95" s="41"/>
    </row>
    <row r="96" s="1" customFormat="1" ht="29.28" customHeight="1">
      <c r="B96" s="36"/>
      <c r="C96" s="185" t="s">
        <v>116</v>
      </c>
      <c r="D96" s="186"/>
      <c r="E96" s="186"/>
      <c r="F96" s="186"/>
      <c r="G96" s="186"/>
      <c r="H96" s="186"/>
      <c r="I96" s="187"/>
      <c r="J96" s="188" t="s">
        <v>117</v>
      </c>
      <c r="K96" s="186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7"/>
      <c r="J97" s="37"/>
      <c r="K97" s="37"/>
      <c r="L97" s="41"/>
    </row>
    <row r="98" s="1" customFormat="1" ht="22.8" customHeight="1">
      <c r="B98" s="36"/>
      <c r="C98" s="189" t="s">
        <v>118</v>
      </c>
      <c r="D98" s="37"/>
      <c r="E98" s="37"/>
      <c r="F98" s="37"/>
      <c r="G98" s="37"/>
      <c r="H98" s="37"/>
      <c r="I98" s="147"/>
      <c r="J98" s="103">
        <f>J121</f>
        <v>0</v>
      </c>
      <c r="K98" s="37"/>
      <c r="L98" s="41"/>
      <c r="AU98" s="15" t="s">
        <v>119</v>
      </c>
    </row>
    <row r="99" s="8" customFormat="1" ht="24.96" customHeight="1">
      <c r="B99" s="190"/>
      <c r="C99" s="191"/>
      <c r="D99" s="192" t="s">
        <v>120</v>
      </c>
      <c r="E99" s="193"/>
      <c r="F99" s="193"/>
      <c r="G99" s="193"/>
      <c r="H99" s="193"/>
      <c r="I99" s="194"/>
      <c r="J99" s="195">
        <f>J122</f>
        <v>0</v>
      </c>
      <c r="K99" s="191"/>
      <c r="L99" s="196"/>
    </row>
    <row r="100" s="1" customFormat="1" ht="21.84" customHeight="1">
      <c r="B100" s="36"/>
      <c r="C100" s="37"/>
      <c r="D100" s="37"/>
      <c r="E100" s="37"/>
      <c r="F100" s="37"/>
      <c r="G100" s="37"/>
      <c r="H100" s="37"/>
      <c r="I100" s="147"/>
      <c r="J100" s="37"/>
      <c r="K100" s="37"/>
      <c r="L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80"/>
      <c r="J101" s="60"/>
      <c r="K101" s="60"/>
      <c r="L101" s="41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83"/>
      <c r="J105" s="62"/>
      <c r="K105" s="62"/>
      <c r="L105" s="41"/>
    </row>
    <row r="106" s="1" customFormat="1" ht="24.96" customHeight="1">
      <c r="B106" s="36"/>
      <c r="C106" s="21" t="s">
        <v>126</v>
      </c>
      <c r="D106" s="37"/>
      <c r="E106" s="37"/>
      <c r="F106" s="37"/>
      <c r="G106" s="37"/>
      <c r="H106" s="37"/>
      <c r="I106" s="147"/>
      <c r="J106" s="37"/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47"/>
      <c r="J107" s="37"/>
      <c r="K107" s="37"/>
      <c r="L107" s="41"/>
    </row>
    <row r="108" s="1" customFormat="1" ht="12" customHeight="1">
      <c r="B108" s="36"/>
      <c r="C108" s="30" t="s">
        <v>16</v>
      </c>
      <c r="D108" s="37"/>
      <c r="E108" s="37"/>
      <c r="F108" s="37"/>
      <c r="G108" s="37"/>
      <c r="H108" s="37"/>
      <c r="I108" s="147"/>
      <c r="J108" s="37"/>
      <c r="K108" s="37"/>
      <c r="L108" s="41"/>
    </row>
    <row r="109" s="1" customFormat="1" ht="16.5" customHeight="1">
      <c r="B109" s="36"/>
      <c r="C109" s="37"/>
      <c r="D109" s="37"/>
      <c r="E109" s="184" t="str">
        <f>E7</f>
        <v>Oprava TNS Rudoltice</v>
      </c>
      <c r="F109" s="30"/>
      <c r="G109" s="30"/>
      <c r="H109" s="30"/>
      <c r="I109" s="147"/>
      <c r="J109" s="37"/>
      <c r="K109" s="37"/>
      <c r="L109" s="41"/>
    </row>
    <row r="110" ht="12" customHeight="1">
      <c r="B110" s="19"/>
      <c r="C110" s="30" t="s">
        <v>111</v>
      </c>
      <c r="D110" s="20"/>
      <c r="E110" s="20"/>
      <c r="F110" s="20"/>
      <c r="G110" s="20"/>
      <c r="H110" s="20"/>
      <c r="I110" s="139"/>
      <c r="J110" s="20"/>
      <c r="K110" s="20"/>
      <c r="L110" s="18"/>
    </row>
    <row r="111" s="1" customFormat="1" ht="16.5" customHeight="1">
      <c r="B111" s="36"/>
      <c r="C111" s="37"/>
      <c r="D111" s="37"/>
      <c r="E111" s="184" t="s">
        <v>1180</v>
      </c>
      <c r="F111" s="37"/>
      <c r="G111" s="37"/>
      <c r="H111" s="37"/>
      <c r="I111" s="147"/>
      <c r="J111" s="37"/>
      <c r="K111" s="37"/>
      <c r="L111" s="41"/>
    </row>
    <row r="112" s="1" customFormat="1" ht="12" customHeight="1">
      <c r="B112" s="36"/>
      <c r="C112" s="30" t="s">
        <v>113</v>
      </c>
      <c r="D112" s="37"/>
      <c r="E112" s="37"/>
      <c r="F112" s="37"/>
      <c r="G112" s="37"/>
      <c r="H112" s="37"/>
      <c r="I112" s="147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E11</f>
        <v>R04 - ON</v>
      </c>
      <c r="F113" s="37"/>
      <c r="G113" s="37"/>
      <c r="H113" s="37"/>
      <c r="I113" s="14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47"/>
      <c r="J114" s="37"/>
      <c r="K114" s="37"/>
      <c r="L114" s="41"/>
    </row>
    <row r="115" s="1" customFormat="1" ht="12" customHeight="1">
      <c r="B115" s="36"/>
      <c r="C115" s="30" t="s">
        <v>20</v>
      </c>
      <c r="D115" s="37"/>
      <c r="E115" s="37"/>
      <c r="F115" s="25" t="str">
        <f>F14</f>
        <v>Rudoltice</v>
      </c>
      <c r="G115" s="37"/>
      <c r="H115" s="37"/>
      <c r="I115" s="149" t="s">
        <v>22</v>
      </c>
      <c r="J115" s="72" t="str">
        <f>IF(J14="","",J14)</f>
        <v>31. 5. 2019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7"/>
      <c r="J116" s="37"/>
      <c r="K116" s="37"/>
      <c r="L116" s="41"/>
    </row>
    <row r="117" s="1" customFormat="1" ht="15.15" customHeight="1">
      <c r="B117" s="36"/>
      <c r="C117" s="30" t="s">
        <v>24</v>
      </c>
      <c r="D117" s="37"/>
      <c r="E117" s="37"/>
      <c r="F117" s="25" t="str">
        <f>E17</f>
        <v>SŽDC, s.o. OŘ Hradec Králové</v>
      </c>
      <c r="G117" s="37"/>
      <c r="H117" s="37"/>
      <c r="I117" s="149" t="s">
        <v>32</v>
      </c>
      <c r="J117" s="34" t="str">
        <f>E23</f>
        <v>Ing. Jiří Svoboda</v>
      </c>
      <c r="K117" s="37"/>
      <c r="L117" s="41"/>
    </row>
    <row r="118" s="1" customFormat="1" ht="15.15" customHeight="1">
      <c r="B118" s="36"/>
      <c r="C118" s="30" t="s">
        <v>30</v>
      </c>
      <c r="D118" s="37"/>
      <c r="E118" s="37"/>
      <c r="F118" s="25" t="str">
        <f>IF(E20="","",E20)</f>
        <v>Vyplň údaj</v>
      </c>
      <c r="G118" s="37"/>
      <c r="H118" s="37"/>
      <c r="I118" s="149" t="s">
        <v>37</v>
      </c>
      <c r="J118" s="34" t="str">
        <f>E26</f>
        <v>Ing. Jiří Svoboda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47"/>
      <c r="J119" s="37"/>
      <c r="K119" s="37"/>
      <c r="L119" s="41"/>
    </row>
    <row r="120" s="9" customFormat="1" ht="29.28" customHeight="1">
      <c r="B120" s="197"/>
      <c r="C120" s="198" t="s">
        <v>127</v>
      </c>
      <c r="D120" s="199" t="s">
        <v>64</v>
      </c>
      <c r="E120" s="199" t="s">
        <v>60</v>
      </c>
      <c r="F120" s="199" t="s">
        <v>61</v>
      </c>
      <c r="G120" s="199" t="s">
        <v>128</v>
      </c>
      <c r="H120" s="199" t="s">
        <v>129</v>
      </c>
      <c r="I120" s="200" t="s">
        <v>130</v>
      </c>
      <c r="J120" s="199" t="s">
        <v>117</v>
      </c>
      <c r="K120" s="201" t="s">
        <v>131</v>
      </c>
      <c r="L120" s="202"/>
      <c r="M120" s="93" t="s">
        <v>1</v>
      </c>
      <c r="N120" s="94" t="s">
        <v>43</v>
      </c>
      <c r="O120" s="94" t="s">
        <v>132</v>
      </c>
      <c r="P120" s="94" t="s">
        <v>133</v>
      </c>
      <c r="Q120" s="94" t="s">
        <v>134</v>
      </c>
      <c r="R120" s="94" t="s">
        <v>135</v>
      </c>
      <c r="S120" s="94" t="s">
        <v>136</v>
      </c>
      <c r="T120" s="95" t="s">
        <v>137</v>
      </c>
    </row>
    <row r="121" s="1" customFormat="1" ht="22.8" customHeight="1">
      <c r="B121" s="36"/>
      <c r="C121" s="100" t="s">
        <v>138</v>
      </c>
      <c r="D121" s="37"/>
      <c r="E121" s="37"/>
      <c r="F121" s="37"/>
      <c r="G121" s="37"/>
      <c r="H121" s="37"/>
      <c r="I121" s="147"/>
      <c r="J121" s="203">
        <f>BK121</f>
        <v>0</v>
      </c>
      <c r="K121" s="37"/>
      <c r="L121" s="41"/>
      <c r="M121" s="96"/>
      <c r="N121" s="97"/>
      <c r="O121" s="97"/>
      <c r="P121" s="204">
        <f>P122</f>
        <v>0</v>
      </c>
      <c r="Q121" s="97"/>
      <c r="R121" s="204">
        <f>R122</f>
        <v>0</v>
      </c>
      <c r="S121" s="97"/>
      <c r="T121" s="205">
        <f>T122</f>
        <v>0</v>
      </c>
      <c r="AT121" s="15" t="s">
        <v>78</v>
      </c>
      <c r="AU121" s="15" t="s">
        <v>119</v>
      </c>
      <c r="BK121" s="206">
        <f>BK122</f>
        <v>0</v>
      </c>
    </row>
    <row r="122" s="10" customFormat="1" ht="25.92" customHeight="1">
      <c r="B122" s="207"/>
      <c r="C122" s="208"/>
      <c r="D122" s="209" t="s">
        <v>78</v>
      </c>
      <c r="E122" s="210" t="s">
        <v>139</v>
      </c>
      <c r="F122" s="210" t="s">
        <v>140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SUM(P123:P137)</f>
        <v>0</v>
      </c>
      <c r="Q122" s="215"/>
      <c r="R122" s="216">
        <f>SUM(R123:R137)</f>
        <v>0</v>
      </c>
      <c r="S122" s="215"/>
      <c r="T122" s="217">
        <f>SUM(T123:T137)</f>
        <v>0</v>
      </c>
      <c r="AR122" s="218" t="s">
        <v>141</v>
      </c>
      <c r="AT122" s="219" t="s">
        <v>78</v>
      </c>
      <c r="AU122" s="219" t="s">
        <v>79</v>
      </c>
      <c r="AY122" s="218" t="s">
        <v>142</v>
      </c>
      <c r="BK122" s="220">
        <f>SUM(BK123:BK137)</f>
        <v>0</v>
      </c>
    </row>
    <row r="123" s="1" customFormat="1" ht="36" customHeight="1">
      <c r="B123" s="36"/>
      <c r="C123" s="221" t="s">
        <v>86</v>
      </c>
      <c r="D123" s="221" t="s">
        <v>145</v>
      </c>
      <c r="E123" s="222" t="s">
        <v>1553</v>
      </c>
      <c r="F123" s="223" t="s">
        <v>1554</v>
      </c>
      <c r="G123" s="224" t="s">
        <v>163</v>
      </c>
      <c r="H123" s="225">
        <v>2</v>
      </c>
      <c r="I123" s="226"/>
      <c r="J123" s="227">
        <f>ROUND(I123*H123,2)</f>
        <v>0</v>
      </c>
      <c r="K123" s="223" t="s">
        <v>149</v>
      </c>
      <c r="L123" s="41"/>
      <c r="M123" s="228" t="s">
        <v>1</v>
      </c>
      <c r="N123" s="229" t="s">
        <v>44</v>
      </c>
      <c r="O123" s="84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32" t="s">
        <v>86</v>
      </c>
      <c r="AT123" s="232" t="s">
        <v>145</v>
      </c>
      <c r="AU123" s="232" t="s">
        <v>86</v>
      </c>
      <c r="AY123" s="15" t="s">
        <v>142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86</v>
      </c>
      <c r="BK123" s="233">
        <f>ROUND(I123*H123,2)</f>
        <v>0</v>
      </c>
      <c r="BL123" s="15" t="s">
        <v>86</v>
      </c>
      <c r="BM123" s="232" t="s">
        <v>1555</v>
      </c>
    </row>
    <row r="124" s="1" customFormat="1">
      <c r="B124" s="36"/>
      <c r="C124" s="37"/>
      <c r="D124" s="234" t="s">
        <v>152</v>
      </c>
      <c r="E124" s="37"/>
      <c r="F124" s="235" t="s">
        <v>1556</v>
      </c>
      <c r="G124" s="37"/>
      <c r="H124" s="37"/>
      <c r="I124" s="147"/>
      <c r="J124" s="37"/>
      <c r="K124" s="37"/>
      <c r="L124" s="41"/>
      <c r="M124" s="236"/>
      <c r="N124" s="84"/>
      <c r="O124" s="84"/>
      <c r="P124" s="84"/>
      <c r="Q124" s="84"/>
      <c r="R124" s="84"/>
      <c r="S124" s="84"/>
      <c r="T124" s="85"/>
      <c r="AT124" s="15" t="s">
        <v>152</v>
      </c>
      <c r="AU124" s="15" t="s">
        <v>86</v>
      </c>
    </row>
    <row r="125" s="1" customFormat="1">
      <c r="B125" s="36"/>
      <c r="C125" s="37"/>
      <c r="D125" s="234" t="s">
        <v>166</v>
      </c>
      <c r="E125" s="37"/>
      <c r="F125" s="247" t="s">
        <v>1557</v>
      </c>
      <c r="G125" s="37"/>
      <c r="H125" s="37"/>
      <c r="I125" s="147"/>
      <c r="J125" s="37"/>
      <c r="K125" s="37"/>
      <c r="L125" s="41"/>
      <c r="M125" s="236"/>
      <c r="N125" s="84"/>
      <c r="O125" s="84"/>
      <c r="P125" s="84"/>
      <c r="Q125" s="84"/>
      <c r="R125" s="84"/>
      <c r="S125" s="84"/>
      <c r="T125" s="85"/>
      <c r="AT125" s="15" t="s">
        <v>166</v>
      </c>
      <c r="AU125" s="15" t="s">
        <v>86</v>
      </c>
    </row>
    <row r="126" s="1" customFormat="1" ht="24" customHeight="1">
      <c r="B126" s="36"/>
      <c r="C126" s="221" t="s">
        <v>88</v>
      </c>
      <c r="D126" s="221" t="s">
        <v>145</v>
      </c>
      <c r="E126" s="222" t="s">
        <v>1558</v>
      </c>
      <c r="F126" s="223" t="s">
        <v>1559</v>
      </c>
      <c r="G126" s="224" t="s">
        <v>163</v>
      </c>
      <c r="H126" s="225">
        <v>2</v>
      </c>
      <c r="I126" s="226"/>
      <c r="J126" s="227">
        <f>ROUND(I126*H126,2)</f>
        <v>0</v>
      </c>
      <c r="K126" s="223" t="s">
        <v>149</v>
      </c>
      <c r="L126" s="41"/>
      <c r="M126" s="228" t="s">
        <v>1</v>
      </c>
      <c r="N126" s="229" t="s">
        <v>44</v>
      </c>
      <c r="O126" s="84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32" t="s">
        <v>86</v>
      </c>
      <c r="AT126" s="232" t="s">
        <v>145</v>
      </c>
      <c r="AU126" s="232" t="s">
        <v>86</v>
      </c>
      <c r="AY126" s="15" t="s">
        <v>142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86</v>
      </c>
      <c r="BK126" s="233">
        <f>ROUND(I126*H126,2)</f>
        <v>0</v>
      </c>
      <c r="BL126" s="15" t="s">
        <v>86</v>
      </c>
      <c r="BM126" s="232" t="s">
        <v>1560</v>
      </c>
    </row>
    <row r="127" s="1" customFormat="1">
      <c r="B127" s="36"/>
      <c r="C127" s="37"/>
      <c r="D127" s="234" t="s">
        <v>152</v>
      </c>
      <c r="E127" s="37"/>
      <c r="F127" s="235" t="s">
        <v>1559</v>
      </c>
      <c r="G127" s="37"/>
      <c r="H127" s="37"/>
      <c r="I127" s="147"/>
      <c r="J127" s="37"/>
      <c r="K127" s="37"/>
      <c r="L127" s="41"/>
      <c r="M127" s="236"/>
      <c r="N127" s="84"/>
      <c r="O127" s="84"/>
      <c r="P127" s="84"/>
      <c r="Q127" s="84"/>
      <c r="R127" s="84"/>
      <c r="S127" s="84"/>
      <c r="T127" s="85"/>
      <c r="AT127" s="15" t="s">
        <v>152</v>
      </c>
      <c r="AU127" s="15" t="s">
        <v>86</v>
      </c>
    </row>
    <row r="128" s="1" customFormat="1">
      <c r="B128" s="36"/>
      <c r="C128" s="37"/>
      <c r="D128" s="234" t="s">
        <v>166</v>
      </c>
      <c r="E128" s="37"/>
      <c r="F128" s="247" t="s">
        <v>1557</v>
      </c>
      <c r="G128" s="37"/>
      <c r="H128" s="37"/>
      <c r="I128" s="147"/>
      <c r="J128" s="37"/>
      <c r="K128" s="37"/>
      <c r="L128" s="41"/>
      <c r="M128" s="236"/>
      <c r="N128" s="84"/>
      <c r="O128" s="84"/>
      <c r="P128" s="84"/>
      <c r="Q128" s="84"/>
      <c r="R128" s="84"/>
      <c r="S128" s="84"/>
      <c r="T128" s="85"/>
      <c r="AT128" s="15" t="s">
        <v>166</v>
      </c>
      <c r="AU128" s="15" t="s">
        <v>86</v>
      </c>
    </row>
    <row r="129" s="1" customFormat="1" ht="48" customHeight="1">
      <c r="B129" s="36"/>
      <c r="C129" s="221" t="s">
        <v>159</v>
      </c>
      <c r="D129" s="221" t="s">
        <v>145</v>
      </c>
      <c r="E129" s="222" t="s">
        <v>1561</v>
      </c>
      <c r="F129" s="223" t="s">
        <v>1562</v>
      </c>
      <c r="G129" s="224" t="s">
        <v>163</v>
      </c>
      <c r="H129" s="225">
        <v>2</v>
      </c>
      <c r="I129" s="226"/>
      <c r="J129" s="227">
        <f>ROUND(I129*H129,2)</f>
        <v>0</v>
      </c>
      <c r="K129" s="223" t="s">
        <v>149</v>
      </c>
      <c r="L129" s="41"/>
      <c r="M129" s="228" t="s">
        <v>1</v>
      </c>
      <c r="N129" s="229" t="s">
        <v>44</v>
      </c>
      <c r="O129" s="84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2" t="s">
        <v>86</v>
      </c>
      <c r="AT129" s="232" t="s">
        <v>145</v>
      </c>
      <c r="AU129" s="232" t="s">
        <v>86</v>
      </c>
      <c r="AY129" s="15" t="s">
        <v>142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86</v>
      </c>
      <c r="BK129" s="233">
        <f>ROUND(I129*H129,2)</f>
        <v>0</v>
      </c>
      <c r="BL129" s="15" t="s">
        <v>86</v>
      </c>
      <c r="BM129" s="232" t="s">
        <v>1563</v>
      </c>
    </row>
    <row r="130" s="1" customFormat="1">
      <c r="B130" s="36"/>
      <c r="C130" s="37"/>
      <c r="D130" s="234" t="s">
        <v>152</v>
      </c>
      <c r="E130" s="37"/>
      <c r="F130" s="235" t="s">
        <v>1564</v>
      </c>
      <c r="G130" s="37"/>
      <c r="H130" s="37"/>
      <c r="I130" s="147"/>
      <c r="J130" s="37"/>
      <c r="K130" s="37"/>
      <c r="L130" s="41"/>
      <c r="M130" s="236"/>
      <c r="N130" s="84"/>
      <c r="O130" s="84"/>
      <c r="P130" s="84"/>
      <c r="Q130" s="84"/>
      <c r="R130" s="84"/>
      <c r="S130" s="84"/>
      <c r="T130" s="85"/>
      <c r="AT130" s="15" t="s">
        <v>152</v>
      </c>
      <c r="AU130" s="15" t="s">
        <v>86</v>
      </c>
    </row>
    <row r="131" s="1" customFormat="1">
      <c r="B131" s="36"/>
      <c r="C131" s="37"/>
      <c r="D131" s="234" t="s">
        <v>166</v>
      </c>
      <c r="E131" s="37"/>
      <c r="F131" s="247" t="s">
        <v>1557</v>
      </c>
      <c r="G131" s="37"/>
      <c r="H131" s="37"/>
      <c r="I131" s="147"/>
      <c r="J131" s="37"/>
      <c r="K131" s="37"/>
      <c r="L131" s="41"/>
      <c r="M131" s="236"/>
      <c r="N131" s="84"/>
      <c r="O131" s="84"/>
      <c r="P131" s="84"/>
      <c r="Q131" s="84"/>
      <c r="R131" s="84"/>
      <c r="S131" s="84"/>
      <c r="T131" s="85"/>
      <c r="AT131" s="15" t="s">
        <v>166</v>
      </c>
      <c r="AU131" s="15" t="s">
        <v>86</v>
      </c>
    </row>
    <row r="132" s="1" customFormat="1" ht="48" customHeight="1">
      <c r="B132" s="36"/>
      <c r="C132" s="221" t="s">
        <v>141</v>
      </c>
      <c r="D132" s="221" t="s">
        <v>145</v>
      </c>
      <c r="E132" s="222" t="s">
        <v>1565</v>
      </c>
      <c r="F132" s="223" t="s">
        <v>1566</v>
      </c>
      <c r="G132" s="224" t="s">
        <v>163</v>
      </c>
      <c r="H132" s="225">
        <v>2</v>
      </c>
      <c r="I132" s="226"/>
      <c r="J132" s="227">
        <f>ROUND(I132*H132,2)</f>
        <v>0</v>
      </c>
      <c r="K132" s="223" t="s">
        <v>149</v>
      </c>
      <c r="L132" s="41"/>
      <c r="M132" s="228" t="s">
        <v>1</v>
      </c>
      <c r="N132" s="229" t="s">
        <v>44</v>
      </c>
      <c r="O132" s="84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2" t="s">
        <v>86</v>
      </c>
      <c r="AT132" s="232" t="s">
        <v>145</v>
      </c>
      <c r="AU132" s="232" t="s">
        <v>86</v>
      </c>
      <c r="AY132" s="15" t="s">
        <v>142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86</v>
      </c>
      <c r="BK132" s="233">
        <f>ROUND(I132*H132,2)</f>
        <v>0</v>
      </c>
      <c r="BL132" s="15" t="s">
        <v>86</v>
      </c>
      <c r="BM132" s="232" t="s">
        <v>1567</v>
      </c>
    </row>
    <row r="133" s="1" customFormat="1">
      <c r="B133" s="36"/>
      <c r="C133" s="37"/>
      <c r="D133" s="234" t="s">
        <v>152</v>
      </c>
      <c r="E133" s="37"/>
      <c r="F133" s="235" t="s">
        <v>1566</v>
      </c>
      <c r="G133" s="37"/>
      <c r="H133" s="37"/>
      <c r="I133" s="147"/>
      <c r="J133" s="37"/>
      <c r="K133" s="37"/>
      <c r="L133" s="41"/>
      <c r="M133" s="236"/>
      <c r="N133" s="84"/>
      <c r="O133" s="84"/>
      <c r="P133" s="84"/>
      <c r="Q133" s="84"/>
      <c r="R133" s="84"/>
      <c r="S133" s="84"/>
      <c r="T133" s="85"/>
      <c r="AT133" s="15" t="s">
        <v>152</v>
      </c>
      <c r="AU133" s="15" t="s">
        <v>86</v>
      </c>
    </row>
    <row r="134" s="1" customFormat="1">
      <c r="B134" s="36"/>
      <c r="C134" s="37"/>
      <c r="D134" s="234" t="s">
        <v>166</v>
      </c>
      <c r="E134" s="37"/>
      <c r="F134" s="247" t="s">
        <v>1557</v>
      </c>
      <c r="G134" s="37"/>
      <c r="H134" s="37"/>
      <c r="I134" s="147"/>
      <c r="J134" s="37"/>
      <c r="K134" s="37"/>
      <c r="L134" s="41"/>
      <c r="M134" s="236"/>
      <c r="N134" s="84"/>
      <c r="O134" s="84"/>
      <c r="P134" s="84"/>
      <c r="Q134" s="84"/>
      <c r="R134" s="84"/>
      <c r="S134" s="84"/>
      <c r="T134" s="85"/>
      <c r="AT134" s="15" t="s">
        <v>166</v>
      </c>
      <c r="AU134" s="15" t="s">
        <v>86</v>
      </c>
    </row>
    <row r="135" s="1" customFormat="1" ht="24" customHeight="1">
      <c r="B135" s="36"/>
      <c r="C135" s="221" t="s">
        <v>172</v>
      </c>
      <c r="D135" s="221" t="s">
        <v>145</v>
      </c>
      <c r="E135" s="222" t="s">
        <v>1568</v>
      </c>
      <c r="F135" s="223" t="s">
        <v>1569</v>
      </c>
      <c r="G135" s="224" t="s">
        <v>163</v>
      </c>
      <c r="H135" s="225">
        <v>2</v>
      </c>
      <c r="I135" s="226"/>
      <c r="J135" s="227">
        <f>ROUND(I135*H135,2)</f>
        <v>0</v>
      </c>
      <c r="K135" s="223" t="s">
        <v>149</v>
      </c>
      <c r="L135" s="41"/>
      <c r="M135" s="228" t="s">
        <v>1</v>
      </c>
      <c r="N135" s="229" t="s">
        <v>44</v>
      </c>
      <c r="O135" s="84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32" t="s">
        <v>86</v>
      </c>
      <c r="AT135" s="232" t="s">
        <v>145</v>
      </c>
      <c r="AU135" s="232" t="s">
        <v>86</v>
      </c>
      <c r="AY135" s="15" t="s">
        <v>142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86</v>
      </c>
      <c r="BK135" s="233">
        <f>ROUND(I135*H135,2)</f>
        <v>0</v>
      </c>
      <c r="BL135" s="15" t="s">
        <v>86</v>
      </c>
      <c r="BM135" s="232" t="s">
        <v>1570</v>
      </c>
    </row>
    <row r="136" s="1" customFormat="1">
      <c r="B136" s="36"/>
      <c r="C136" s="37"/>
      <c r="D136" s="234" t="s">
        <v>152</v>
      </c>
      <c r="E136" s="37"/>
      <c r="F136" s="235" t="s">
        <v>1571</v>
      </c>
      <c r="G136" s="37"/>
      <c r="H136" s="37"/>
      <c r="I136" s="147"/>
      <c r="J136" s="37"/>
      <c r="K136" s="37"/>
      <c r="L136" s="41"/>
      <c r="M136" s="236"/>
      <c r="N136" s="84"/>
      <c r="O136" s="84"/>
      <c r="P136" s="84"/>
      <c r="Q136" s="84"/>
      <c r="R136" s="84"/>
      <c r="S136" s="84"/>
      <c r="T136" s="85"/>
      <c r="AT136" s="15" t="s">
        <v>152</v>
      </c>
      <c r="AU136" s="15" t="s">
        <v>86</v>
      </c>
    </row>
    <row r="137" s="1" customFormat="1">
      <c r="B137" s="36"/>
      <c r="C137" s="37"/>
      <c r="D137" s="234" t="s">
        <v>166</v>
      </c>
      <c r="E137" s="37"/>
      <c r="F137" s="247" t="s">
        <v>1572</v>
      </c>
      <c r="G137" s="37"/>
      <c r="H137" s="37"/>
      <c r="I137" s="147"/>
      <c r="J137" s="37"/>
      <c r="K137" s="37"/>
      <c r="L137" s="41"/>
      <c r="M137" s="270"/>
      <c r="N137" s="271"/>
      <c r="O137" s="271"/>
      <c r="P137" s="271"/>
      <c r="Q137" s="271"/>
      <c r="R137" s="271"/>
      <c r="S137" s="271"/>
      <c r="T137" s="272"/>
      <c r="AT137" s="15" t="s">
        <v>166</v>
      </c>
      <c r="AU137" s="15" t="s">
        <v>86</v>
      </c>
    </row>
    <row r="138" s="1" customFormat="1" ht="6.96" customHeight="1">
      <c r="B138" s="59"/>
      <c r="C138" s="60"/>
      <c r="D138" s="60"/>
      <c r="E138" s="60"/>
      <c r="F138" s="60"/>
      <c r="G138" s="60"/>
      <c r="H138" s="60"/>
      <c r="I138" s="180"/>
      <c r="J138" s="60"/>
      <c r="K138" s="60"/>
      <c r="L138" s="41"/>
    </row>
  </sheetData>
  <sheetProtection sheet="1" autoFilter="0" formatColumns="0" formatRows="0" objects="1" scenarios="1" spinCount="100000" saltValue="Mod19D2oWJSjuxCay2DW91h7ZxOu0n++g/AP+I6wxY2nmVAb24F2EqxnxBaxFH5g2NzjlO8uDFSyVsQvoi+sXg==" hashValue="1zr/0rsbEUolYxL9aKe/tDEILEu2ATOPFOc8LGNQgVnd4oDxYsmjT3U/gv+SugD+ZgGJS57bhAerZvaIHxzXzQ==" algorithmName="SHA-512" password="CC35"/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Roman</dc:creator>
  <cp:lastModifiedBy>Švejda Roman</cp:lastModifiedBy>
  <dcterms:created xsi:type="dcterms:W3CDTF">2019-06-06T08:09:42Z</dcterms:created>
  <dcterms:modified xsi:type="dcterms:W3CDTF">2019-06-06T08:09:54Z</dcterms:modified>
</cp:coreProperties>
</file>